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2FF6DA3F-E308-42EE-82DA-785CA9787F71}" xr6:coauthVersionLast="47" xr6:coauthVersionMax="47" xr10:uidLastSave="{00000000-0000-0000-0000-000000000000}"/>
  <workbookProtection workbookAlgorithmName="SHA-512" workbookHashValue="iKJ4MB84fqy2Zqgibm33zykW+mtkJQNiHkefdOg0ps26LJpbutVlQLNP8tEPCxENtRwbZf/OyRceiOZNRc38TQ==" workbookSaltValue="5KOebVwfByq2PnumLi14XQ==" workbookSpinCount="100000" lockStructure="1"/>
  <bookViews>
    <workbookView xWindow="-120" yWindow="-120" windowWidth="29040" windowHeight="15840" xr2:uid="{00000000-000D-0000-FFFF-FFFF00000000}"/>
  </bookViews>
  <sheets>
    <sheet name="ROSALPI " sheetId="18" r:id="rId1"/>
    <sheet name="ZAMORA" sheetId="20" r:id="rId2"/>
    <sheet name="PARIS" sheetId="3" r:id="rId3"/>
    <sheet name="CONSOLIDADO" sheetId="9" r:id="rId4"/>
    <sheet name="OKA" sheetId="13" r:id="rId5"/>
  </sheets>
  <definedNames>
    <definedName name="_xlnm._FilterDatabase" localSheetId="3" hidden="1">CONSOLIDADO!$B$19:$T$413</definedName>
    <definedName name="_xlnm._FilterDatabase" localSheetId="4" hidden="1">OKA!$A$1:$V$331</definedName>
    <definedName name="_xlnm._FilterDatabase" localSheetId="2" hidden="1">PARIS!$B$20:$X$349</definedName>
    <definedName name="_xlnm._FilterDatabase" localSheetId="0" hidden="1">'ROSALPI '!$A$18:$W$349</definedName>
    <definedName name="_xlnm._FilterDatabase" localSheetId="1" hidden="1">ZAMORA!$B$20:$AA$349</definedName>
    <definedName name="aa" localSheetId="3">#REF!</definedName>
    <definedName name="aa" localSheetId="4">#REF!</definedName>
    <definedName name="aa" localSheetId="2">#REF!</definedName>
    <definedName name="aa" localSheetId="0">#REF!</definedName>
    <definedName name="aa" localSheetId="1">#REF!</definedName>
    <definedName name="aa">#REF!</definedName>
    <definedName name="_xlnm.Print_Area" localSheetId="3">CONSOLIDADO!$B$18:$D$388</definedName>
    <definedName name="_xlnm.Print_Area" localSheetId="2">PARIS!$B$19:$E$349</definedName>
    <definedName name="_xlnm.Print_Area" localSheetId="0">'ROSALPI '!$A$18:$D$298</definedName>
    <definedName name="_xlnm.Print_Area">#REF!</definedName>
    <definedName name="ddd">#REF!</definedName>
    <definedName name="FGFGF" localSheetId="3">#REF!</definedName>
    <definedName name="FGFGF" localSheetId="4">#REF!</definedName>
    <definedName name="FGFGF" localSheetId="2">#REF!</definedName>
    <definedName name="FGFGF" localSheetId="0">#REF!</definedName>
    <definedName name="FGFGF" localSheetId="1">#REF!</definedName>
    <definedName name="FGFGF">#REF!</definedName>
    <definedName name="GHGH" localSheetId="3">#REF!</definedName>
    <definedName name="GHGH" localSheetId="4">#REF!</definedName>
    <definedName name="GHGH" localSheetId="2">#REF!</definedName>
    <definedName name="GHGH" localSheetId="0">#REF!</definedName>
    <definedName name="GHGH" localSheetId="1">#REF!</definedName>
    <definedName name="GHGH">#REF!</definedName>
    <definedName name="_xlnm.Print_Titles" localSheetId="3">CONSOLIDADO!$19:$19</definedName>
    <definedName name="_xlnm.Print_Titles" localSheetId="2">PARIS!$20:$20</definedName>
    <definedName name="_xlnm.Print_Titles" localSheetId="0">'ROSALPI '!$18:$18</definedName>
    <definedName name="_xlnm.Print_Titles" localSheetId="1">ZAMORA!$20:$20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1" i="20" l="1"/>
  <c r="O36" i="20"/>
  <c r="U299" i="20"/>
  <c r="U213" i="20"/>
  <c r="J26" i="13"/>
  <c r="T218" i="3"/>
  <c r="T274" i="3"/>
  <c r="T293" i="3"/>
  <c r="V293" i="3" s="1"/>
  <c r="S274" i="13" s="1"/>
  <c r="G274" i="13"/>
  <c r="L293" i="3"/>
  <c r="O293" i="3" s="1"/>
  <c r="L45" i="3"/>
  <c r="O45" i="3" s="1"/>
  <c r="L45" i="20"/>
  <c r="O45" i="20" s="1"/>
  <c r="V45" i="3" l="1"/>
  <c r="S26" i="13" s="1"/>
  <c r="N45" i="20"/>
  <c r="W293" i="20"/>
  <c r="R274" i="13" s="1"/>
  <c r="J274" i="13"/>
  <c r="P293" i="3"/>
  <c r="R293" i="3"/>
  <c r="P45" i="3"/>
  <c r="R45" i="3"/>
  <c r="P45" i="20"/>
  <c r="S45" i="20" l="1"/>
  <c r="Q45" i="20"/>
  <c r="R45" i="20" s="1"/>
  <c r="Q26" i="13" l="1"/>
  <c r="D26" i="13"/>
  <c r="T45" i="20"/>
  <c r="Q274" i="13"/>
  <c r="T274" i="13" s="1"/>
  <c r="D274" i="13"/>
  <c r="G194" i="13"/>
  <c r="G260" i="13"/>
  <c r="G280" i="13"/>
  <c r="D170" i="13"/>
  <c r="W45" i="20" l="1"/>
  <c r="R26" i="13" s="1"/>
  <c r="T26" i="13" s="1"/>
  <c r="U26" i="13" s="1"/>
  <c r="B274" i="13"/>
  <c r="K274" i="13"/>
  <c r="D195" i="13"/>
  <c r="Q257" i="13"/>
  <c r="D257" i="13"/>
  <c r="W279" i="20"/>
  <c r="R260" i="13" s="1"/>
  <c r="W213" i="20"/>
  <c r="R194" i="13" s="1"/>
  <c r="L32" i="9"/>
  <c r="L37" i="9"/>
  <c r="L43" i="9"/>
  <c r="L55" i="9"/>
  <c r="L61" i="9"/>
  <c r="L73" i="9"/>
  <c r="L85" i="9"/>
  <c r="L91" i="9"/>
  <c r="L97" i="9"/>
  <c r="L103" i="9"/>
  <c r="L109" i="9"/>
  <c r="L115" i="9"/>
  <c r="L127" i="9"/>
  <c r="L133" i="9"/>
  <c r="L139" i="9"/>
  <c r="L145" i="9"/>
  <c r="L151" i="9"/>
  <c r="L157" i="9"/>
  <c r="L163" i="9"/>
  <c r="L169" i="9"/>
  <c r="L181" i="9"/>
  <c r="L193" i="9"/>
  <c r="L199" i="9"/>
  <c r="L205" i="9"/>
  <c r="L211" i="9"/>
  <c r="L217" i="9"/>
  <c r="L223" i="9"/>
  <c r="L229" i="9"/>
  <c r="L241" i="9"/>
  <c r="L247" i="9"/>
  <c r="L253" i="9"/>
  <c r="L259" i="9"/>
  <c r="L265" i="9"/>
  <c r="L271" i="9"/>
  <c r="L277" i="9"/>
  <c r="L283" i="9"/>
  <c r="L289" i="9"/>
  <c r="L301" i="9"/>
  <c r="L307" i="9"/>
  <c r="L313" i="9"/>
  <c r="L319" i="9"/>
  <c r="L331" i="9"/>
  <c r="L337" i="9"/>
  <c r="L343" i="9"/>
  <c r="J25" i="9"/>
  <c r="J26" i="9"/>
  <c r="J31" i="9"/>
  <c r="J42" i="9"/>
  <c r="L46" i="3"/>
  <c r="O46" i="3" s="1"/>
  <c r="J48" i="9"/>
  <c r="L52" i="3"/>
  <c r="L58" i="3"/>
  <c r="J60" i="9"/>
  <c r="J61" i="9"/>
  <c r="J66" i="9"/>
  <c r="J67" i="9"/>
  <c r="J72" i="9"/>
  <c r="J79" i="9"/>
  <c r="J84" i="9"/>
  <c r="J85" i="9"/>
  <c r="J90" i="9"/>
  <c r="J91" i="9"/>
  <c r="J97" i="9"/>
  <c r="J102" i="9"/>
  <c r="J103" i="9"/>
  <c r="J108" i="9"/>
  <c r="J109" i="9"/>
  <c r="J114" i="9"/>
  <c r="J115" i="9"/>
  <c r="J120" i="9"/>
  <c r="J127" i="9"/>
  <c r="J132" i="9"/>
  <c r="J133" i="9"/>
  <c r="J138" i="9"/>
  <c r="J139" i="9"/>
  <c r="J144" i="9"/>
  <c r="J145" i="9"/>
  <c r="J150" i="9"/>
  <c r="J151" i="9"/>
  <c r="L160" i="3"/>
  <c r="J162" i="9"/>
  <c r="J168" i="9"/>
  <c r="J169" i="9"/>
  <c r="J174" i="9"/>
  <c r="J180" i="9"/>
  <c r="J181" i="9"/>
  <c r="J186" i="9"/>
  <c r="J187" i="9"/>
  <c r="J192" i="9"/>
  <c r="J198" i="9"/>
  <c r="J204" i="9"/>
  <c r="J205" i="9"/>
  <c r="J210" i="9"/>
  <c r="J216" i="9"/>
  <c r="J222" i="9"/>
  <c r="J228" i="9"/>
  <c r="J229" i="9"/>
  <c r="J234" i="9"/>
  <c r="J240" i="9"/>
  <c r="J246" i="9"/>
  <c r="J252" i="9"/>
  <c r="J259" i="9"/>
  <c r="J264" i="9"/>
  <c r="J270" i="9"/>
  <c r="J277" i="9"/>
  <c r="J288" i="9"/>
  <c r="J295" i="9"/>
  <c r="J301" i="9"/>
  <c r="J312" i="9"/>
  <c r="J318" i="9"/>
  <c r="J325" i="9"/>
  <c r="J342" i="9"/>
  <c r="L31" i="9"/>
  <c r="L48" i="9"/>
  <c r="L54" i="9"/>
  <c r="L60" i="9"/>
  <c r="L66" i="9"/>
  <c r="L78" i="9"/>
  <c r="L84" i="9"/>
  <c r="L90" i="9"/>
  <c r="L96" i="9"/>
  <c r="L102" i="9"/>
  <c r="L108" i="9"/>
  <c r="L114" i="9"/>
  <c r="L132" i="9"/>
  <c r="L138" i="9"/>
  <c r="L144" i="9"/>
  <c r="L150" i="9"/>
  <c r="L156" i="9"/>
  <c r="L162" i="9"/>
  <c r="L168" i="9"/>
  <c r="L174" i="9"/>
  <c r="L180" i="9"/>
  <c r="L186" i="9"/>
  <c r="L192" i="9"/>
  <c r="L198" i="9"/>
  <c r="L210" i="9"/>
  <c r="L216" i="9"/>
  <c r="L228" i="9"/>
  <c r="L234" i="9"/>
  <c r="L246" i="9"/>
  <c r="L252" i="9"/>
  <c r="L264" i="9"/>
  <c r="L270" i="9"/>
  <c r="L276" i="9"/>
  <c r="L282" i="9"/>
  <c r="L294" i="9"/>
  <c r="L300" i="9"/>
  <c r="L312" i="9"/>
  <c r="L318" i="9"/>
  <c r="L324" i="9"/>
  <c r="L330" i="9"/>
  <c r="L336" i="9"/>
  <c r="L342" i="9"/>
  <c r="L348" i="9"/>
  <c r="L21" i="20"/>
  <c r="L38" i="9"/>
  <c r="L45" i="9"/>
  <c r="L51" i="9"/>
  <c r="L57" i="9"/>
  <c r="L63" i="9"/>
  <c r="L69" i="9"/>
  <c r="L75" i="9"/>
  <c r="L81" i="9"/>
  <c r="L89" i="9"/>
  <c r="L112" i="9"/>
  <c r="L119" i="9"/>
  <c r="L141" i="9"/>
  <c r="L147" i="9"/>
  <c r="L160" i="9"/>
  <c r="L166" i="9"/>
  <c r="L172" i="9"/>
  <c r="L204" i="9"/>
  <c r="L235" i="9"/>
  <c r="L248" i="9"/>
  <c r="L257" i="9"/>
  <c r="L278" i="9"/>
  <c r="L285" i="9"/>
  <c r="L293" i="9"/>
  <c r="L306" i="9"/>
  <c r="L327" i="9"/>
  <c r="L347" i="9"/>
  <c r="L357" i="9"/>
  <c r="L371" i="9"/>
  <c r="L390" i="9"/>
  <c r="L404" i="9"/>
  <c r="L410" i="9"/>
  <c r="J112" i="9"/>
  <c r="J141" i="9"/>
  <c r="J147" i="9"/>
  <c r="J160" i="9"/>
  <c r="J166" i="9"/>
  <c r="J172" i="9"/>
  <c r="J188" i="9"/>
  <c r="J242" i="9"/>
  <c r="J248" i="9"/>
  <c r="J257" i="9"/>
  <c r="J278" i="9"/>
  <c r="J285" i="9"/>
  <c r="J293" i="9"/>
  <c r="J299" i="9"/>
  <c r="J327" i="9"/>
  <c r="J347" i="9"/>
  <c r="J357" i="9"/>
  <c r="J364" i="9"/>
  <c r="J371" i="9"/>
  <c r="J380" i="9"/>
  <c r="J390" i="9"/>
  <c r="J396" i="9"/>
  <c r="J410" i="9"/>
  <c r="J20" i="9"/>
  <c r="Q195" i="13"/>
  <c r="T413" i="9"/>
  <c r="L412" i="9"/>
  <c r="J412" i="9"/>
  <c r="I412" i="9"/>
  <c r="H412" i="9"/>
  <c r="G412" i="9"/>
  <c r="F412" i="9"/>
  <c r="E412" i="9"/>
  <c r="K412" i="9" s="1"/>
  <c r="L411" i="9"/>
  <c r="J411" i="9"/>
  <c r="I411" i="9"/>
  <c r="H411" i="9"/>
  <c r="G411" i="9"/>
  <c r="F411" i="9"/>
  <c r="E411" i="9"/>
  <c r="K411" i="9" s="1"/>
  <c r="I410" i="9"/>
  <c r="H410" i="9"/>
  <c r="G410" i="9"/>
  <c r="F410" i="9"/>
  <c r="E410" i="9"/>
  <c r="K410" i="9" s="1"/>
  <c r="O410" i="9" s="1"/>
  <c r="L409" i="9"/>
  <c r="J409" i="9"/>
  <c r="I409" i="9"/>
  <c r="H409" i="9"/>
  <c r="G409" i="9"/>
  <c r="F409" i="9"/>
  <c r="E409" i="9"/>
  <c r="K409" i="9" s="1"/>
  <c r="M409" i="9" s="1"/>
  <c r="L408" i="9"/>
  <c r="J408" i="9"/>
  <c r="I408" i="9"/>
  <c r="H408" i="9"/>
  <c r="G408" i="9"/>
  <c r="F408" i="9"/>
  <c r="E408" i="9"/>
  <c r="K408" i="9" s="1"/>
  <c r="M408" i="9" s="1"/>
  <c r="L407" i="9"/>
  <c r="J407" i="9"/>
  <c r="I407" i="9"/>
  <c r="H407" i="9"/>
  <c r="G407" i="9"/>
  <c r="F407" i="9"/>
  <c r="E407" i="9"/>
  <c r="K407" i="9" s="1"/>
  <c r="O407" i="9" s="1"/>
  <c r="L406" i="9"/>
  <c r="J406" i="9"/>
  <c r="I406" i="9"/>
  <c r="H406" i="9"/>
  <c r="G406" i="9"/>
  <c r="F406" i="9"/>
  <c r="E406" i="9"/>
  <c r="K406" i="9" s="1"/>
  <c r="L405" i="9"/>
  <c r="J405" i="9"/>
  <c r="I405" i="9"/>
  <c r="H405" i="9"/>
  <c r="G405" i="9"/>
  <c r="F405" i="9"/>
  <c r="E405" i="9"/>
  <c r="K405" i="9" s="1"/>
  <c r="O405" i="9" s="1"/>
  <c r="I404" i="9"/>
  <c r="H404" i="9"/>
  <c r="G404" i="9"/>
  <c r="F404" i="9"/>
  <c r="E404" i="9"/>
  <c r="K404" i="9" s="1"/>
  <c r="L403" i="9"/>
  <c r="J403" i="9"/>
  <c r="I403" i="9"/>
  <c r="H403" i="9"/>
  <c r="G403" i="9"/>
  <c r="F403" i="9"/>
  <c r="E403" i="9"/>
  <c r="K403" i="9" s="1"/>
  <c r="M403" i="9" s="1"/>
  <c r="L402" i="9"/>
  <c r="J402" i="9"/>
  <c r="I402" i="9"/>
  <c r="H402" i="9"/>
  <c r="G402" i="9"/>
  <c r="F402" i="9"/>
  <c r="E402" i="9"/>
  <c r="K402" i="9" s="1"/>
  <c r="O402" i="9" s="1"/>
  <c r="L401" i="9"/>
  <c r="J401" i="9"/>
  <c r="I401" i="9"/>
  <c r="H401" i="9"/>
  <c r="G401" i="9"/>
  <c r="F401" i="9"/>
  <c r="E401" i="9"/>
  <c r="K401" i="9" s="1"/>
  <c r="M401" i="9" s="1"/>
  <c r="R400" i="9"/>
  <c r="L400" i="9"/>
  <c r="J400" i="9"/>
  <c r="I400" i="9"/>
  <c r="H400" i="9"/>
  <c r="G400" i="9"/>
  <c r="F400" i="9"/>
  <c r="E400" i="9"/>
  <c r="K400" i="9" s="1"/>
  <c r="R399" i="9"/>
  <c r="L399" i="9"/>
  <c r="J399" i="9"/>
  <c r="I399" i="9"/>
  <c r="H399" i="9"/>
  <c r="G399" i="9"/>
  <c r="F399" i="9"/>
  <c r="E399" i="9"/>
  <c r="K399" i="9" s="1"/>
  <c r="L398" i="9"/>
  <c r="J398" i="9"/>
  <c r="I398" i="9"/>
  <c r="H398" i="9"/>
  <c r="G398" i="9"/>
  <c r="F398" i="9"/>
  <c r="E398" i="9"/>
  <c r="K398" i="9" s="1"/>
  <c r="O398" i="9" s="1"/>
  <c r="L397" i="9"/>
  <c r="J397" i="9"/>
  <c r="I397" i="9"/>
  <c r="H397" i="9"/>
  <c r="G397" i="9"/>
  <c r="F397" i="9"/>
  <c r="E397" i="9"/>
  <c r="K397" i="9" s="1"/>
  <c r="L396" i="9"/>
  <c r="I396" i="9"/>
  <c r="H396" i="9"/>
  <c r="G396" i="9"/>
  <c r="F396" i="9"/>
  <c r="E396" i="9"/>
  <c r="K396" i="9" s="1"/>
  <c r="M396" i="9" s="1"/>
  <c r="L395" i="9"/>
  <c r="J395" i="9"/>
  <c r="I395" i="9"/>
  <c r="H395" i="9"/>
  <c r="G395" i="9"/>
  <c r="F395" i="9"/>
  <c r="E395" i="9"/>
  <c r="K395" i="9" s="1"/>
  <c r="M395" i="9" s="1"/>
  <c r="L394" i="9"/>
  <c r="J394" i="9"/>
  <c r="I394" i="9"/>
  <c r="H394" i="9"/>
  <c r="G394" i="9"/>
  <c r="F394" i="9"/>
  <c r="E394" i="9"/>
  <c r="K394" i="9" s="1"/>
  <c r="M394" i="9" s="1"/>
  <c r="L393" i="9"/>
  <c r="J393" i="9"/>
  <c r="I393" i="9"/>
  <c r="H393" i="9"/>
  <c r="G393" i="9"/>
  <c r="F393" i="9"/>
  <c r="E393" i="9"/>
  <c r="K393" i="9" s="1"/>
  <c r="O393" i="9" s="1"/>
  <c r="L392" i="9"/>
  <c r="J392" i="9"/>
  <c r="I392" i="9"/>
  <c r="H392" i="9"/>
  <c r="G392" i="9"/>
  <c r="F392" i="9"/>
  <c r="E392" i="9"/>
  <c r="K392" i="9" s="1"/>
  <c r="L391" i="9"/>
  <c r="J391" i="9"/>
  <c r="I391" i="9"/>
  <c r="H391" i="9"/>
  <c r="G391" i="9"/>
  <c r="F391" i="9"/>
  <c r="E391" i="9"/>
  <c r="K391" i="9" s="1"/>
  <c r="I390" i="9"/>
  <c r="H390" i="9"/>
  <c r="G390" i="9"/>
  <c r="F390" i="9"/>
  <c r="E390" i="9"/>
  <c r="K390" i="9" s="1"/>
  <c r="L389" i="9"/>
  <c r="J389" i="9"/>
  <c r="I389" i="9"/>
  <c r="H389" i="9"/>
  <c r="G389" i="9"/>
  <c r="F389" i="9"/>
  <c r="E389" i="9"/>
  <c r="K389" i="9" s="1"/>
  <c r="M389" i="9" s="1"/>
  <c r="P389" i="9" s="1"/>
  <c r="L388" i="9"/>
  <c r="J388" i="9"/>
  <c r="I388" i="9"/>
  <c r="H388" i="9"/>
  <c r="G388" i="9"/>
  <c r="F388" i="9"/>
  <c r="E388" i="9"/>
  <c r="K388" i="9" s="1"/>
  <c r="R387" i="9"/>
  <c r="L387" i="9"/>
  <c r="J387" i="9"/>
  <c r="I387" i="9"/>
  <c r="H387" i="9"/>
  <c r="G387" i="9"/>
  <c r="F387" i="9"/>
  <c r="E387" i="9"/>
  <c r="K387" i="9" s="1"/>
  <c r="L386" i="9"/>
  <c r="J386" i="9"/>
  <c r="I386" i="9"/>
  <c r="H386" i="9"/>
  <c r="G386" i="9"/>
  <c r="F386" i="9"/>
  <c r="E386" i="9"/>
  <c r="K386" i="9" s="1"/>
  <c r="M386" i="9" s="1"/>
  <c r="L385" i="9"/>
  <c r="J385" i="9"/>
  <c r="I385" i="9"/>
  <c r="H385" i="9"/>
  <c r="G385" i="9"/>
  <c r="F385" i="9"/>
  <c r="E385" i="9"/>
  <c r="K385" i="9" s="1"/>
  <c r="O385" i="9" s="1"/>
  <c r="L384" i="9"/>
  <c r="J384" i="9"/>
  <c r="I384" i="9"/>
  <c r="H384" i="9"/>
  <c r="G384" i="9"/>
  <c r="F384" i="9"/>
  <c r="E384" i="9"/>
  <c r="K384" i="9" s="1"/>
  <c r="R383" i="9"/>
  <c r="L383" i="9"/>
  <c r="J383" i="9"/>
  <c r="I383" i="9"/>
  <c r="H383" i="9"/>
  <c r="G383" i="9"/>
  <c r="F383" i="9"/>
  <c r="E383" i="9"/>
  <c r="K383" i="9" s="1"/>
  <c r="R382" i="9"/>
  <c r="L382" i="9"/>
  <c r="J382" i="9"/>
  <c r="I382" i="9"/>
  <c r="H382" i="9"/>
  <c r="G382" i="9"/>
  <c r="F382" i="9"/>
  <c r="E382" i="9"/>
  <c r="K382" i="9" s="1"/>
  <c r="R381" i="9"/>
  <c r="L381" i="9"/>
  <c r="J381" i="9"/>
  <c r="I381" i="9"/>
  <c r="H381" i="9"/>
  <c r="G381" i="9"/>
  <c r="F381" i="9"/>
  <c r="E381" i="9"/>
  <c r="K381" i="9" s="1"/>
  <c r="L380" i="9"/>
  <c r="I380" i="9"/>
  <c r="H380" i="9"/>
  <c r="G380" i="9"/>
  <c r="F380" i="9"/>
  <c r="E380" i="9"/>
  <c r="K380" i="9" s="1"/>
  <c r="O380" i="9" s="1"/>
  <c r="L379" i="9"/>
  <c r="J379" i="9"/>
  <c r="I379" i="9"/>
  <c r="H379" i="9"/>
  <c r="G379" i="9"/>
  <c r="F379" i="9"/>
  <c r="E379" i="9"/>
  <c r="K379" i="9" s="1"/>
  <c r="R378" i="9"/>
  <c r="L378" i="9"/>
  <c r="J378" i="9"/>
  <c r="I378" i="9"/>
  <c r="H378" i="9"/>
  <c r="G378" i="9"/>
  <c r="F378" i="9"/>
  <c r="E378" i="9"/>
  <c r="K378" i="9" s="1"/>
  <c r="L377" i="9"/>
  <c r="J377" i="9"/>
  <c r="I377" i="9"/>
  <c r="H377" i="9"/>
  <c r="G377" i="9"/>
  <c r="F377" i="9"/>
  <c r="E377" i="9"/>
  <c r="K377" i="9" s="1"/>
  <c r="M377" i="9" s="1"/>
  <c r="R376" i="9"/>
  <c r="L376" i="9"/>
  <c r="J376" i="9"/>
  <c r="I376" i="9"/>
  <c r="H376" i="9"/>
  <c r="G376" i="9"/>
  <c r="F376" i="9"/>
  <c r="E376" i="9"/>
  <c r="K376" i="9" s="1"/>
  <c r="R375" i="9"/>
  <c r="L375" i="9"/>
  <c r="J375" i="9"/>
  <c r="I375" i="9"/>
  <c r="H375" i="9"/>
  <c r="G375" i="9"/>
  <c r="F375" i="9"/>
  <c r="E375" i="9"/>
  <c r="K375" i="9" s="1"/>
  <c r="O375" i="9" s="1"/>
  <c r="L374" i="9"/>
  <c r="J374" i="9"/>
  <c r="I374" i="9"/>
  <c r="H374" i="9"/>
  <c r="G374" i="9"/>
  <c r="F374" i="9"/>
  <c r="E374" i="9"/>
  <c r="K374" i="9" s="1"/>
  <c r="L373" i="9"/>
  <c r="J373" i="9"/>
  <c r="I373" i="9"/>
  <c r="H373" i="9"/>
  <c r="G373" i="9"/>
  <c r="F373" i="9"/>
  <c r="E373" i="9"/>
  <c r="K373" i="9" s="1"/>
  <c r="M373" i="9" s="1"/>
  <c r="L372" i="9"/>
  <c r="J372" i="9"/>
  <c r="I372" i="9"/>
  <c r="H372" i="9"/>
  <c r="G372" i="9"/>
  <c r="F372" i="9"/>
  <c r="E372" i="9"/>
  <c r="K372" i="9" s="1"/>
  <c r="M372" i="9" s="1"/>
  <c r="I371" i="9"/>
  <c r="H371" i="9"/>
  <c r="G371" i="9"/>
  <c r="F371" i="9"/>
  <c r="E371" i="9"/>
  <c r="K371" i="9" s="1"/>
  <c r="O371" i="9" s="1"/>
  <c r="L370" i="9"/>
  <c r="J370" i="9"/>
  <c r="I370" i="9"/>
  <c r="H370" i="9"/>
  <c r="G370" i="9"/>
  <c r="F370" i="9"/>
  <c r="E370" i="9"/>
  <c r="K370" i="9" s="1"/>
  <c r="L369" i="9"/>
  <c r="J369" i="9"/>
  <c r="I369" i="9"/>
  <c r="H369" i="9"/>
  <c r="G369" i="9"/>
  <c r="F369" i="9"/>
  <c r="E369" i="9"/>
  <c r="K369" i="9" s="1"/>
  <c r="O369" i="9" s="1"/>
  <c r="L368" i="9"/>
  <c r="J368" i="9"/>
  <c r="I368" i="9"/>
  <c r="H368" i="9"/>
  <c r="G368" i="9"/>
  <c r="F368" i="9"/>
  <c r="E368" i="9"/>
  <c r="K368" i="9" s="1"/>
  <c r="M368" i="9" s="1"/>
  <c r="L367" i="9"/>
  <c r="J367" i="9"/>
  <c r="I367" i="9"/>
  <c r="H367" i="9"/>
  <c r="G367" i="9"/>
  <c r="F367" i="9"/>
  <c r="E367" i="9"/>
  <c r="K367" i="9" s="1"/>
  <c r="M367" i="9" s="1"/>
  <c r="N367" i="9" s="1"/>
  <c r="L366" i="9"/>
  <c r="J366" i="9"/>
  <c r="I366" i="9"/>
  <c r="H366" i="9"/>
  <c r="G366" i="9"/>
  <c r="F366" i="9"/>
  <c r="E366" i="9"/>
  <c r="K366" i="9" s="1"/>
  <c r="R365" i="9"/>
  <c r="L365" i="9"/>
  <c r="J365" i="9"/>
  <c r="I365" i="9"/>
  <c r="H365" i="9"/>
  <c r="G365" i="9"/>
  <c r="F365" i="9"/>
  <c r="E365" i="9"/>
  <c r="K365" i="9" s="1"/>
  <c r="O365" i="9" s="1"/>
  <c r="L364" i="9"/>
  <c r="I364" i="9"/>
  <c r="H364" i="9"/>
  <c r="G364" i="9"/>
  <c r="F364" i="9"/>
  <c r="E364" i="9"/>
  <c r="K364" i="9" s="1"/>
  <c r="L363" i="9"/>
  <c r="J363" i="9"/>
  <c r="I363" i="9"/>
  <c r="H363" i="9"/>
  <c r="G363" i="9"/>
  <c r="F363" i="9"/>
  <c r="E363" i="9"/>
  <c r="K363" i="9" s="1"/>
  <c r="L362" i="9"/>
  <c r="J362" i="9"/>
  <c r="I362" i="9"/>
  <c r="H362" i="9"/>
  <c r="G362" i="9"/>
  <c r="F362" i="9"/>
  <c r="E362" i="9"/>
  <c r="K362" i="9" s="1"/>
  <c r="L361" i="9"/>
  <c r="J361" i="9"/>
  <c r="I361" i="9"/>
  <c r="H361" i="9"/>
  <c r="G361" i="9"/>
  <c r="F361" i="9"/>
  <c r="E361" i="9"/>
  <c r="K361" i="9" s="1"/>
  <c r="O361" i="9" s="1"/>
  <c r="L360" i="9"/>
  <c r="J360" i="9"/>
  <c r="I360" i="9"/>
  <c r="H360" i="9"/>
  <c r="G360" i="9"/>
  <c r="F360" i="9"/>
  <c r="E360" i="9"/>
  <c r="K360" i="9" s="1"/>
  <c r="O360" i="9" s="1"/>
  <c r="L359" i="9"/>
  <c r="J359" i="9"/>
  <c r="I359" i="9"/>
  <c r="H359" i="9"/>
  <c r="G359" i="9"/>
  <c r="F359" i="9"/>
  <c r="E359" i="9"/>
  <c r="K359" i="9" s="1"/>
  <c r="L358" i="9"/>
  <c r="J358" i="9"/>
  <c r="I358" i="9"/>
  <c r="H358" i="9"/>
  <c r="G358" i="9"/>
  <c r="F358" i="9"/>
  <c r="E358" i="9"/>
  <c r="K358" i="9" s="1"/>
  <c r="R357" i="9"/>
  <c r="I357" i="9"/>
  <c r="H357" i="9"/>
  <c r="G357" i="9"/>
  <c r="F357" i="9"/>
  <c r="E357" i="9"/>
  <c r="K357" i="9" s="1"/>
  <c r="L356" i="9"/>
  <c r="J356" i="9"/>
  <c r="I356" i="9"/>
  <c r="H356" i="9"/>
  <c r="G356" i="9"/>
  <c r="F356" i="9"/>
  <c r="E356" i="9"/>
  <c r="K356" i="9" s="1"/>
  <c r="M356" i="9" s="1"/>
  <c r="L355" i="9"/>
  <c r="J355" i="9"/>
  <c r="I355" i="9"/>
  <c r="H355" i="9"/>
  <c r="G355" i="9"/>
  <c r="F355" i="9"/>
  <c r="E355" i="9"/>
  <c r="K355" i="9" s="1"/>
  <c r="O355" i="9" s="1"/>
  <c r="V354" i="9"/>
  <c r="J354" i="9"/>
  <c r="I354" i="9"/>
  <c r="H354" i="9"/>
  <c r="G354" i="9"/>
  <c r="F354" i="9"/>
  <c r="E354" i="9"/>
  <c r="K354" i="9" s="1"/>
  <c r="V353" i="9"/>
  <c r="J353" i="9"/>
  <c r="I353" i="9"/>
  <c r="H353" i="9"/>
  <c r="G353" i="9"/>
  <c r="F353" i="9"/>
  <c r="E353" i="9"/>
  <c r="K353" i="9" s="1"/>
  <c r="O353" i="9" s="1"/>
  <c r="L352" i="9"/>
  <c r="J352" i="9"/>
  <c r="I352" i="9"/>
  <c r="H352" i="9"/>
  <c r="G352" i="9"/>
  <c r="F352" i="9"/>
  <c r="E352" i="9"/>
  <c r="K352" i="9" s="1"/>
  <c r="L351" i="9"/>
  <c r="J351" i="9"/>
  <c r="I351" i="9"/>
  <c r="H351" i="9"/>
  <c r="G351" i="9"/>
  <c r="F351" i="9"/>
  <c r="E351" i="9"/>
  <c r="K351" i="9" s="1"/>
  <c r="L350" i="9"/>
  <c r="J350" i="9"/>
  <c r="I350" i="9"/>
  <c r="H350" i="9"/>
  <c r="G350" i="9"/>
  <c r="F350" i="9"/>
  <c r="E350" i="9"/>
  <c r="K350" i="9" s="1"/>
  <c r="L349" i="9"/>
  <c r="J349" i="9"/>
  <c r="I349" i="9"/>
  <c r="H349" i="9"/>
  <c r="G349" i="9"/>
  <c r="F349" i="9"/>
  <c r="E349" i="9"/>
  <c r="K349" i="9" s="1"/>
  <c r="O349" i="9" s="1"/>
  <c r="J348" i="9"/>
  <c r="I348" i="9"/>
  <c r="H348" i="9"/>
  <c r="G348" i="9"/>
  <c r="F348" i="9"/>
  <c r="E348" i="9"/>
  <c r="K348" i="9" s="1"/>
  <c r="O348" i="9" s="1"/>
  <c r="I347" i="9"/>
  <c r="H347" i="9"/>
  <c r="G347" i="9"/>
  <c r="F347" i="9"/>
  <c r="E347" i="9"/>
  <c r="K347" i="9" s="1"/>
  <c r="O347" i="9" s="1"/>
  <c r="L346" i="9"/>
  <c r="J346" i="9"/>
  <c r="I346" i="9"/>
  <c r="H346" i="9"/>
  <c r="G346" i="9"/>
  <c r="F346" i="9"/>
  <c r="E346" i="9"/>
  <c r="K346" i="9" s="1"/>
  <c r="L345" i="9"/>
  <c r="J345" i="9"/>
  <c r="I345" i="9"/>
  <c r="H345" i="9"/>
  <c r="G345" i="9"/>
  <c r="F345" i="9"/>
  <c r="E345" i="9"/>
  <c r="L344" i="9"/>
  <c r="J344" i="9"/>
  <c r="I344" i="9"/>
  <c r="H344" i="9"/>
  <c r="G344" i="9"/>
  <c r="F344" i="9"/>
  <c r="E344" i="9"/>
  <c r="K344" i="9" s="1"/>
  <c r="I343" i="9"/>
  <c r="H343" i="9"/>
  <c r="G343" i="9"/>
  <c r="F343" i="9"/>
  <c r="E343" i="9"/>
  <c r="K343" i="9" s="1"/>
  <c r="M343" i="9" s="1"/>
  <c r="I342" i="9"/>
  <c r="H342" i="9"/>
  <c r="G342" i="9"/>
  <c r="F342" i="9"/>
  <c r="E342" i="9"/>
  <c r="L341" i="9"/>
  <c r="J341" i="9"/>
  <c r="I341" i="9"/>
  <c r="H341" i="9"/>
  <c r="G341" i="9"/>
  <c r="F341" i="9"/>
  <c r="E341" i="9"/>
  <c r="K341" i="9" s="1"/>
  <c r="L340" i="9"/>
  <c r="J340" i="9"/>
  <c r="I340" i="9"/>
  <c r="H340" i="9"/>
  <c r="G340" i="9"/>
  <c r="F340" i="9"/>
  <c r="E340" i="9"/>
  <c r="L339" i="9"/>
  <c r="J339" i="9"/>
  <c r="I339" i="9"/>
  <c r="H339" i="9"/>
  <c r="G339" i="9"/>
  <c r="F339" i="9"/>
  <c r="E339" i="9"/>
  <c r="K339" i="9" s="1"/>
  <c r="M339" i="9" s="1"/>
  <c r="L338" i="9"/>
  <c r="J338" i="9"/>
  <c r="I338" i="9"/>
  <c r="H338" i="9"/>
  <c r="G338" i="9"/>
  <c r="F338" i="9"/>
  <c r="E338" i="9"/>
  <c r="I337" i="9"/>
  <c r="H337" i="9"/>
  <c r="G337" i="9"/>
  <c r="F337" i="9"/>
  <c r="E337" i="9"/>
  <c r="K337" i="9" s="1"/>
  <c r="I336" i="9"/>
  <c r="H336" i="9"/>
  <c r="G336" i="9"/>
  <c r="F336" i="9"/>
  <c r="E336" i="9"/>
  <c r="L335" i="9"/>
  <c r="J335" i="9"/>
  <c r="I335" i="9"/>
  <c r="H335" i="9"/>
  <c r="G335" i="9"/>
  <c r="F335" i="9"/>
  <c r="E335" i="9"/>
  <c r="L334" i="9"/>
  <c r="J334" i="9"/>
  <c r="I334" i="9"/>
  <c r="H334" i="9"/>
  <c r="G334" i="9"/>
  <c r="F334" i="9"/>
  <c r="E334" i="9"/>
  <c r="L333" i="9"/>
  <c r="J333" i="9"/>
  <c r="I333" i="9"/>
  <c r="H333" i="9"/>
  <c r="G333" i="9"/>
  <c r="F333" i="9"/>
  <c r="E333" i="9"/>
  <c r="K333" i="9" s="1"/>
  <c r="O333" i="9" s="1"/>
  <c r="L332" i="9"/>
  <c r="J332" i="9"/>
  <c r="I332" i="9"/>
  <c r="H332" i="9"/>
  <c r="G332" i="9"/>
  <c r="F332" i="9"/>
  <c r="E332" i="9"/>
  <c r="K332" i="9" s="1"/>
  <c r="M332" i="9" s="1"/>
  <c r="N332" i="9" s="1"/>
  <c r="I331" i="9"/>
  <c r="H331" i="9"/>
  <c r="G331" i="9"/>
  <c r="F331" i="9"/>
  <c r="E331" i="9"/>
  <c r="I330" i="9"/>
  <c r="H330" i="9"/>
  <c r="G330" i="9"/>
  <c r="F330" i="9"/>
  <c r="E330" i="9"/>
  <c r="K330" i="9" s="1"/>
  <c r="M330" i="9" s="1"/>
  <c r="L329" i="9"/>
  <c r="J329" i="9"/>
  <c r="I329" i="9"/>
  <c r="H329" i="9"/>
  <c r="G329" i="9"/>
  <c r="F329" i="9"/>
  <c r="E329" i="9"/>
  <c r="L328" i="9"/>
  <c r="J328" i="9"/>
  <c r="I328" i="9"/>
  <c r="H328" i="9"/>
  <c r="G328" i="9"/>
  <c r="F328" i="9"/>
  <c r="E328" i="9"/>
  <c r="I327" i="9"/>
  <c r="H327" i="9"/>
  <c r="G327" i="9"/>
  <c r="F327" i="9"/>
  <c r="E327" i="9"/>
  <c r="L326" i="9"/>
  <c r="J326" i="9"/>
  <c r="I326" i="9"/>
  <c r="H326" i="9"/>
  <c r="G326" i="9"/>
  <c r="F326" i="9"/>
  <c r="E326" i="9"/>
  <c r="L325" i="9"/>
  <c r="I325" i="9"/>
  <c r="H325" i="9"/>
  <c r="G325" i="9"/>
  <c r="F325" i="9"/>
  <c r="E325" i="9"/>
  <c r="I324" i="9"/>
  <c r="H324" i="9"/>
  <c r="G324" i="9"/>
  <c r="F324" i="9"/>
  <c r="E324" i="9"/>
  <c r="K324" i="9" s="1"/>
  <c r="L323" i="9"/>
  <c r="J323" i="9"/>
  <c r="I323" i="9"/>
  <c r="H323" i="9"/>
  <c r="G323" i="9"/>
  <c r="F323" i="9"/>
  <c r="E323" i="9"/>
  <c r="L322" i="9"/>
  <c r="J322" i="9"/>
  <c r="I322" i="9"/>
  <c r="H322" i="9"/>
  <c r="G322" i="9"/>
  <c r="F322" i="9"/>
  <c r="E322" i="9"/>
  <c r="L321" i="9"/>
  <c r="J321" i="9"/>
  <c r="I321" i="9"/>
  <c r="H321" i="9"/>
  <c r="G321" i="9"/>
  <c r="F321" i="9"/>
  <c r="E321" i="9"/>
  <c r="L320" i="9"/>
  <c r="J320" i="9"/>
  <c r="I320" i="9"/>
  <c r="H320" i="9"/>
  <c r="G320" i="9"/>
  <c r="F320" i="9"/>
  <c r="E320" i="9"/>
  <c r="K320" i="9" s="1"/>
  <c r="I319" i="9"/>
  <c r="H319" i="9"/>
  <c r="G319" i="9"/>
  <c r="F319" i="9"/>
  <c r="E319" i="9"/>
  <c r="I318" i="9"/>
  <c r="H318" i="9"/>
  <c r="G318" i="9"/>
  <c r="F318" i="9"/>
  <c r="E318" i="9"/>
  <c r="L317" i="9"/>
  <c r="J317" i="9"/>
  <c r="I317" i="9"/>
  <c r="H317" i="9"/>
  <c r="G317" i="9"/>
  <c r="F317" i="9"/>
  <c r="E317" i="9"/>
  <c r="L316" i="9"/>
  <c r="J316" i="9"/>
  <c r="I316" i="9"/>
  <c r="H316" i="9"/>
  <c r="G316" i="9"/>
  <c r="F316" i="9"/>
  <c r="E316" i="9"/>
  <c r="L315" i="9"/>
  <c r="J315" i="9"/>
  <c r="I315" i="9"/>
  <c r="H315" i="9"/>
  <c r="G315" i="9"/>
  <c r="F315" i="9"/>
  <c r="E315" i="9"/>
  <c r="L314" i="9"/>
  <c r="J314" i="9"/>
  <c r="I314" i="9"/>
  <c r="H314" i="9"/>
  <c r="G314" i="9"/>
  <c r="F314" i="9"/>
  <c r="E314" i="9"/>
  <c r="I313" i="9"/>
  <c r="H313" i="9"/>
  <c r="G313" i="9"/>
  <c r="F313" i="9"/>
  <c r="E313" i="9"/>
  <c r="I312" i="9"/>
  <c r="H312" i="9"/>
  <c r="G312" i="9"/>
  <c r="F312" i="9"/>
  <c r="E312" i="9"/>
  <c r="L311" i="9"/>
  <c r="J311" i="9"/>
  <c r="I311" i="9"/>
  <c r="H311" i="9"/>
  <c r="G311" i="9"/>
  <c r="F311" i="9"/>
  <c r="E311" i="9"/>
  <c r="L310" i="9"/>
  <c r="J310" i="9"/>
  <c r="I310" i="9"/>
  <c r="H310" i="9"/>
  <c r="G310" i="9"/>
  <c r="F310" i="9"/>
  <c r="E310" i="9"/>
  <c r="L309" i="9"/>
  <c r="J309" i="9"/>
  <c r="I309" i="9"/>
  <c r="H309" i="9"/>
  <c r="G309" i="9"/>
  <c r="F309" i="9"/>
  <c r="E309" i="9"/>
  <c r="L308" i="9"/>
  <c r="J308" i="9"/>
  <c r="I308" i="9"/>
  <c r="H308" i="9"/>
  <c r="G308" i="9"/>
  <c r="F308" i="9"/>
  <c r="E308" i="9"/>
  <c r="K308" i="9" s="1"/>
  <c r="M308" i="9" s="1"/>
  <c r="P308" i="9" s="1"/>
  <c r="I307" i="9"/>
  <c r="H307" i="9"/>
  <c r="G307" i="9"/>
  <c r="F307" i="9"/>
  <c r="E307" i="9"/>
  <c r="I306" i="9"/>
  <c r="H306" i="9"/>
  <c r="G306" i="9"/>
  <c r="F306" i="9"/>
  <c r="E306" i="9"/>
  <c r="L305" i="9"/>
  <c r="J305" i="9"/>
  <c r="I305" i="9"/>
  <c r="H305" i="9"/>
  <c r="G305" i="9"/>
  <c r="F305" i="9"/>
  <c r="E305" i="9"/>
  <c r="L304" i="9"/>
  <c r="J304" i="9"/>
  <c r="I304" i="9"/>
  <c r="H304" i="9"/>
  <c r="G304" i="9"/>
  <c r="F304" i="9"/>
  <c r="E304" i="9"/>
  <c r="K304" i="9" s="1"/>
  <c r="M304" i="9" s="1"/>
  <c r="L303" i="9"/>
  <c r="J303" i="9"/>
  <c r="I303" i="9"/>
  <c r="H303" i="9"/>
  <c r="G303" i="9"/>
  <c r="F303" i="9"/>
  <c r="E303" i="9"/>
  <c r="L302" i="9"/>
  <c r="J302" i="9"/>
  <c r="I302" i="9"/>
  <c r="H302" i="9"/>
  <c r="G302" i="9"/>
  <c r="F302" i="9"/>
  <c r="E302" i="9"/>
  <c r="I301" i="9"/>
  <c r="H301" i="9"/>
  <c r="G301" i="9"/>
  <c r="F301" i="9"/>
  <c r="E301" i="9"/>
  <c r="I300" i="9"/>
  <c r="H300" i="9"/>
  <c r="G300" i="9"/>
  <c r="F300" i="9"/>
  <c r="E300" i="9"/>
  <c r="L299" i="9"/>
  <c r="I299" i="9"/>
  <c r="H299" i="9"/>
  <c r="G299" i="9"/>
  <c r="F299" i="9"/>
  <c r="E299" i="9"/>
  <c r="L298" i="9"/>
  <c r="J298" i="9"/>
  <c r="I298" i="9"/>
  <c r="H298" i="9"/>
  <c r="G298" i="9"/>
  <c r="F298" i="9"/>
  <c r="E298" i="9"/>
  <c r="L297" i="9"/>
  <c r="J297" i="9"/>
  <c r="I297" i="9"/>
  <c r="H297" i="9"/>
  <c r="G297" i="9"/>
  <c r="F297" i="9"/>
  <c r="E297" i="9"/>
  <c r="L296" i="9"/>
  <c r="J296" i="9"/>
  <c r="I296" i="9"/>
  <c r="H296" i="9"/>
  <c r="G296" i="9"/>
  <c r="F296" i="9"/>
  <c r="E296" i="9"/>
  <c r="L295" i="9"/>
  <c r="I295" i="9"/>
  <c r="H295" i="9"/>
  <c r="G295" i="9"/>
  <c r="F295" i="9"/>
  <c r="E295" i="9"/>
  <c r="I294" i="9"/>
  <c r="H294" i="9"/>
  <c r="G294" i="9"/>
  <c r="F294" i="9"/>
  <c r="E294" i="9"/>
  <c r="I293" i="9"/>
  <c r="H293" i="9"/>
  <c r="G293" i="9"/>
  <c r="F293" i="9"/>
  <c r="E293" i="9"/>
  <c r="L292" i="9"/>
  <c r="J292" i="9"/>
  <c r="I292" i="9"/>
  <c r="H292" i="9"/>
  <c r="G292" i="9"/>
  <c r="F292" i="9"/>
  <c r="E292" i="9"/>
  <c r="L291" i="9"/>
  <c r="J291" i="9"/>
  <c r="I291" i="9"/>
  <c r="H291" i="9"/>
  <c r="G291" i="9"/>
  <c r="F291" i="9"/>
  <c r="E291" i="9"/>
  <c r="K291" i="9" s="1"/>
  <c r="O291" i="9" s="1"/>
  <c r="L290" i="9"/>
  <c r="J290" i="9"/>
  <c r="I290" i="9"/>
  <c r="H290" i="9"/>
  <c r="G290" i="9"/>
  <c r="F290" i="9"/>
  <c r="E290" i="9"/>
  <c r="K290" i="9" s="1"/>
  <c r="I289" i="9"/>
  <c r="H289" i="9"/>
  <c r="G289" i="9"/>
  <c r="F289" i="9"/>
  <c r="E289" i="9"/>
  <c r="L288" i="9"/>
  <c r="I288" i="9"/>
  <c r="H288" i="9"/>
  <c r="G288" i="9"/>
  <c r="F288" i="9"/>
  <c r="E288" i="9"/>
  <c r="L287" i="9"/>
  <c r="J287" i="9"/>
  <c r="I287" i="9"/>
  <c r="H287" i="9"/>
  <c r="G287" i="9"/>
  <c r="F287" i="9"/>
  <c r="E287" i="9"/>
  <c r="L286" i="9"/>
  <c r="J286" i="9"/>
  <c r="I286" i="9"/>
  <c r="H286" i="9"/>
  <c r="G286" i="9"/>
  <c r="F286" i="9"/>
  <c r="E286" i="9"/>
  <c r="I285" i="9"/>
  <c r="H285" i="9"/>
  <c r="G285" i="9"/>
  <c r="F285" i="9"/>
  <c r="E285" i="9"/>
  <c r="L284" i="9"/>
  <c r="J284" i="9"/>
  <c r="I284" i="9"/>
  <c r="H284" i="9"/>
  <c r="G284" i="9"/>
  <c r="F284" i="9"/>
  <c r="E284" i="9"/>
  <c r="I283" i="9"/>
  <c r="H283" i="9"/>
  <c r="G283" i="9"/>
  <c r="F283" i="9"/>
  <c r="E283" i="9"/>
  <c r="I282" i="9"/>
  <c r="H282" i="9"/>
  <c r="G282" i="9"/>
  <c r="F282" i="9"/>
  <c r="E282" i="9"/>
  <c r="K282" i="9" s="1"/>
  <c r="O282" i="9" s="1"/>
  <c r="L281" i="9"/>
  <c r="J281" i="9"/>
  <c r="I281" i="9"/>
  <c r="H281" i="9"/>
  <c r="G281" i="9"/>
  <c r="F281" i="9"/>
  <c r="E281" i="9"/>
  <c r="L280" i="9"/>
  <c r="J280" i="9"/>
  <c r="I280" i="9"/>
  <c r="H280" i="9"/>
  <c r="G280" i="9"/>
  <c r="F280" i="9"/>
  <c r="E280" i="9"/>
  <c r="L279" i="9"/>
  <c r="J279" i="9"/>
  <c r="I279" i="9"/>
  <c r="H279" i="9"/>
  <c r="G279" i="9"/>
  <c r="F279" i="9"/>
  <c r="E279" i="9"/>
  <c r="I278" i="9"/>
  <c r="H278" i="9"/>
  <c r="G278" i="9"/>
  <c r="F278" i="9"/>
  <c r="E278" i="9"/>
  <c r="I277" i="9"/>
  <c r="H277" i="9"/>
  <c r="G277" i="9"/>
  <c r="F277" i="9"/>
  <c r="E277" i="9"/>
  <c r="I276" i="9"/>
  <c r="H276" i="9"/>
  <c r="G276" i="9"/>
  <c r="F276" i="9"/>
  <c r="E276" i="9"/>
  <c r="L275" i="9"/>
  <c r="J275" i="9"/>
  <c r="I275" i="9"/>
  <c r="H275" i="9"/>
  <c r="G275" i="9"/>
  <c r="F275" i="9"/>
  <c r="E275" i="9"/>
  <c r="K275" i="9" s="1"/>
  <c r="L274" i="9"/>
  <c r="J274" i="9"/>
  <c r="I274" i="9"/>
  <c r="H274" i="9"/>
  <c r="G274" i="9"/>
  <c r="F274" i="9"/>
  <c r="E274" i="9"/>
  <c r="L273" i="9"/>
  <c r="J273" i="9"/>
  <c r="I273" i="9"/>
  <c r="H273" i="9"/>
  <c r="G273" i="9"/>
  <c r="F273" i="9"/>
  <c r="E273" i="9"/>
  <c r="L272" i="9"/>
  <c r="J272" i="9"/>
  <c r="I272" i="9"/>
  <c r="H272" i="9"/>
  <c r="G272" i="9"/>
  <c r="F272" i="9"/>
  <c r="E272" i="9"/>
  <c r="I271" i="9"/>
  <c r="H271" i="9"/>
  <c r="G271" i="9"/>
  <c r="F271" i="9"/>
  <c r="E271" i="9"/>
  <c r="I270" i="9"/>
  <c r="H270" i="9"/>
  <c r="G270" i="9"/>
  <c r="F270" i="9"/>
  <c r="E270" i="9"/>
  <c r="L269" i="9"/>
  <c r="J269" i="9"/>
  <c r="I269" i="9"/>
  <c r="H269" i="9"/>
  <c r="G269" i="9"/>
  <c r="F269" i="9"/>
  <c r="E269" i="9"/>
  <c r="K269" i="9" s="1"/>
  <c r="M269" i="9" s="1"/>
  <c r="P269" i="9" s="1"/>
  <c r="L268" i="9"/>
  <c r="J268" i="9"/>
  <c r="I268" i="9"/>
  <c r="H268" i="9"/>
  <c r="G268" i="9"/>
  <c r="F268" i="9"/>
  <c r="E268" i="9"/>
  <c r="L267" i="9"/>
  <c r="J267" i="9"/>
  <c r="I267" i="9"/>
  <c r="H267" i="9"/>
  <c r="G267" i="9"/>
  <c r="F267" i="9"/>
  <c r="E267" i="9"/>
  <c r="L266" i="9"/>
  <c r="J266" i="9"/>
  <c r="I266" i="9"/>
  <c r="H266" i="9"/>
  <c r="G266" i="9"/>
  <c r="F266" i="9"/>
  <c r="E266" i="9"/>
  <c r="I265" i="9"/>
  <c r="H265" i="9"/>
  <c r="G265" i="9"/>
  <c r="F265" i="9"/>
  <c r="E265" i="9"/>
  <c r="I264" i="9"/>
  <c r="H264" i="9"/>
  <c r="G264" i="9"/>
  <c r="F264" i="9"/>
  <c r="E264" i="9"/>
  <c r="L263" i="9"/>
  <c r="J263" i="9"/>
  <c r="I263" i="9"/>
  <c r="H263" i="9"/>
  <c r="G263" i="9"/>
  <c r="F263" i="9"/>
  <c r="E263" i="9"/>
  <c r="K263" i="9" s="1"/>
  <c r="M263" i="9" s="1"/>
  <c r="P263" i="9" s="1"/>
  <c r="L262" i="9"/>
  <c r="J262" i="9"/>
  <c r="I262" i="9"/>
  <c r="H262" i="9"/>
  <c r="G262" i="9"/>
  <c r="F262" i="9"/>
  <c r="E262" i="9"/>
  <c r="L261" i="9"/>
  <c r="J261" i="9"/>
  <c r="I261" i="9"/>
  <c r="H261" i="9"/>
  <c r="G261" i="9"/>
  <c r="F261" i="9"/>
  <c r="E261" i="9"/>
  <c r="L260" i="9"/>
  <c r="J260" i="9"/>
  <c r="I260" i="9"/>
  <c r="H260" i="9"/>
  <c r="G260" i="9"/>
  <c r="F260" i="9"/>
  <c r="E260" i="9"/>
  <c r="I259" i="9"/>
  <c r="H259" i="9"/>
  <c r="G259" i="9"/>
  <c r="F259" i="9"/>
  <c r="E259" i="9"/>
  <c r="L258" i="9"/>
  <c r="I258" i="9"/>
  <c r="H258" i="9"/>
  <c r="G258" i="9"/>
  <c r="F258" i="9"/>
  <c r="E258" i="9"/>
  <c r="I257" i="9"/>
  <c r="H257" i="9"/>
  <c r="G257" i="9"/>
  <c r="F257" i="9"/>
  <c r="E257" i="9"/>
  <c r="L256" i="9"/>
  <c r="J256" i="9"/>
  <c r="I256" i="9"/>
  <c r="H256" i="9"/>
  <c r="G256" i="9"/>
  <c r="F256" i="9"/>
  <c r="E256" i="9"/>
  <c r="K256" i="9" s="1"/>
  <c r="M256" i="9" s="1"/>
  <c r="L255" i="9"/>
  <c r="J255" i="9"/>
  <c r="I255" i="9"/>
  <c r="H255" i="9"/>
  <c r="G255" i="9"/>
  <c r="F255" i="9"/>
  <c r="E255" i="9"/>
  <c r="L254" i="9"/>
  <c r="J254" i="9"/>
  <c r="I254" i="9"/>
  <c r="H254" i="9"/>
  <c r="G254" i="9"/>
  <c r="F254" i="9"/>
  <c r="E254" i="9"/>
  <c r="I253" i="9"/>
  <c r="H253" i="9"/>
  <c r="G253" i="9"/>
  <c r="F253" i="9"/>
  <c r="E253" i="9"/>
  <c r="K253" i="9" s="1"/>
  <c r="M253" i="9" s="1"/>
  <c r="I252" i="9"/>
  <c r="H252" i="9"/>
  <c r="G252" i="9"/>
  <c r="F252" i="9"/>
  <c r="E252" i="9"/>
  <c r="K252" i="9" s="1"/>
  <c r="L251" i="9"/>
  <c r="J251" i="9"/>
  <c r="I251" i="9"/>
  <c r="H251" i="9"/>
  <c r="G251" i="9"/>
  <c r="F251" i="9"/>
  <c r="E251" i="9"/>
  <c r="L250" i="9"/>
  <c r="J250" i="9"/>
  <c r="I250" i="9"/>
  <c r="H250" i="9"/>
  <c r="G250" i="9"/>
  <c r="F250" i="9"/>
  <c r="E250" i="9"/>
  <c r="L249" i="9"/>
  <c r="J249" i="9"/>
  <c r="I249" i="9"/>
  <c r="H249" i="9"/>
  <c r="G249" i="9"/>
  <c r="F249" i="9"/>
  <c r="E249" i="9"/>
  <c r="I248" i="9"/>
  <c r="H248" i="9"/>
  <c r="G248" i="9"/>
  <c r="F248" i="9"/>
  <c r="E248" i="9"/>
  <c r="I247" i="9"/>
  <c r="H247" i="9"/>
  <c r="G247" i="9"/>
  <c r="F247" i="9"/>
  <c r="E247" i="9"/>
  <c r="I246" i="9"/>
  <c r="H246" i="9"/>
  <c r="G246" i="9"/>
  <c r="F246" i="9"/>
  <c r="E246" i="9"/>
  <c r="L245" i="9"/>
  <c r="J245" i="9"/>
  <c r="I245" i="9"/>
  <c r="H245" i="9"/>
  <c r="G245" i="9"/>
  <c r="F245" i="9"/>
  <c r="E245" i="9"/>
  <c r="L244" i="9"/>
  <c r="J244" i="9"/>
  <c r="I244" i="9"/>
  <c r="H244" i="9"/>
  <c r="G244" i="9"/>
  <c r="F244" i="9"/>
  <c r="E244" i="9"/>
  <c r="L243" i="9"/>
  <c r="J243" i="9"/>
  <c r="I243" i="9"/>
  <c r="H243" i="9"/>
  <c r="G243" i="9"/>
  <c r="F243" i="9"/>
  <c r="E243" i="9"/>
  <c r="I242" i="9"/>
  <c r="H242" i="9"/>
  <c r="G242" i="9"/>
  <c r="F242" i="9"/>
  <c r="E242" i="9"/>
  <c r="I241" i="9"/>
  <c r="H241" i="9"/>
  <c r="G241" i="9"/>
  <c r="F241" i="9"/>
  <c r="E241" i="9"/>
  <c r="K241" i="9" s="1"/>
  <c r="O241" i="9" s="1"/>
  <c r="L240" i="9"/>
  <c r="I240" i="9"/>
  <c r="H240" i="9"/>
  <c r="G240" i="9"/>
  <c r="F240" i="9"/>
  <c r="E240" i="9"/>
  <c r="L239" i="9"/>
  <c r="J239" i="9"/>
  <c r="I239" i="9"/>
  <c r="H239" i="9"/>
  <c r="G239" i="9"/>
  <c r="F239" i="9"/>
  <c r="E239" i="9"/>
  <c r="L238" i="9"/>
  <c r="J238" i="9"/>
  <c r="I238" i="9"/>
  <c r="H238" i="9"/>
  <c r="G238" i="9"/>
  <c r="F238" i="9"/>
  <c r="E238" i="9"/>
  <c r="L237" i="9"/>
  <c r="J237" i="9"/>
  <c r="I237" i="9"/>
  <c r="H237" i="9"/>
  <c r="G237" i="9"/>
  <c r="F237" i="9"/>
  <c r="E237" i="9"/>
  <c r="L236" i="9"/>
  <c r="J236" i="9"/>
  <c r="I236" i="9"/>
  <c r="H236" i="9"/>
  <c r="G236" i="9"/>
  <c r="F236" i="9"/>
  <c r="E236" i="9"/>
  <c r="I235" i="9"/>
  <c r="H235" i="9"/>
  <c r="G235" i="9"/>
  <c r="F235" i="9"/>
  <c r="E235" i="9"/>
  <c r="I234" i="9"/>
  <c r="H234" i="9"/>
  <c r="G234" i="9"/>
  <c r="F234" i="9"/>
  <c r="E234" i="9"/>
  <c r="L233" i="9"/>
  <c r="J233" i="9"/>
  <c r="I233" i="9"/>
  <c r="H233" i="9"/>
  <c r="G233" i="9"/>
  <c r="F233" i="9"/>
  <c r="E233" i="9"/>
  <c r="L232" i="9"/>
  <c r="J232" i="9"/>
  <c r="I232" i="9"/>
  <c r="H232" i="9"/>
  <c r="G232" i="9"/>
  <c r="F232" i="9"/>
  <c r="E232" i="9"/>
  <c r="L231" i="9"/>
  <c r="J231" i="9"/>
  <c r="I231" i="9"/>
  <c r="H231" i="9"/>
  <c r="G231" i="9"/>
  <c r="F231" i="9"/>
  <c r="E231" i="9"/>
  <c r="L230" i="9"/>
  <c r="J230" i="9"/>
  <c r="I230" i="9"/>
  <c r="H230" i="9"/>
  <c r="G230" i="9"/>
  <c r="F230" i="9"/>
  <c r="E230" i="9"/>
  <c r="I229" i="9"/>
  <c r="H229" i="9"/>
  <c r="G229" i="9"/>
  <c r="F229" i="9"/>
  <c r="E229" i="9"/>
  <c r="I228" i="9"/>
  <c r="H228" i="9"/>
  <c r="G228" i="9"/>
  <c r="F228" i="9"/>
  <c r="E228" i="9"/>
  <c r="L227" i="9"/>
  <c r="J227" i="9"/>
  <c r="I227" i="9"/>
  <c r="H227" i="9"/>
  <c r="G227" i="9"/>
  <c r="F227" i="9"/>
  <c r="E227" i="9"/>
  <c r="L226" i="9"/>
  <c r="J226" i="9"/>
  <c r="I226" i="9"/>
  <c r="H226" i="9"/>
  <c r="G226" i="9"/>
  <c r="F226" i="9"/>
  <c r="E226" i="9"/>
  <c r="L225" i="9"/>
  <c r="J225" i="9"/>
  <c r="I225" i="9"/>
  <c r="H225" i="9"/>
  <c r="G225" i="9"/>
  <c r="F225" i="9"/>
  <c r="E225" i="9"/>
  <c r="L224" i="9"/>
  <c r="J224" i="9"/>
  <c r="I224" i="9"/>
  <c r="H224" i="9"/>
  <c r="G224" i="9"/>
  <c r="F224" i="9"/>
  <c r="E224" i="9"/>
  <c r="I223" i="9"/>
  <c r="H223" i="9"/>
  <c r="G223" i="9"/>
  <c r="F223" i="9"/>
  <c r="E223" i="9"/>
  <c r="L222" i="9"/>
  <c r="I222" i="9"/>
  <c r="H222" i="9"/>
  <c r="G222" i="9"/>
  <c r="F222" i="9"/>
  <c r="E222" i="9"/>
  <c r="L221" i="9"/>
  <c r="J221" i="9"/>
  <c r="I221" i="9"/>
  <c r="H221" i="9"/>
  <c r="G221" i="9"/>
  <c r="F221" i="9"/>
  <c r="E221" i="9"/>
  <c r="K221" i="9" s="1"/>
  <c r="M221" i="9" s="1"/>
  <c r="N221" i="9" s="1"/>
  <c r="L220" i="9"/>
  <c r="J220" i="9"/>
  <c r="I220" i="9"/>
  <c r="H220" i="9"/>
  <c r="G220" i="9"/>
  <c r="F220" i="9"/>
  <c r="E220" i="9"/>
  <c r="L219" i="9"/>
  <c r="J219" i="9"/>
  <c r="I219" i="9"/>
  <c r="H219" i="9"/>
  <c r="G219" i="9"/>
  <c r="F219" i="9"/>
  <c r="E219" i="9"/>
  <c r="L218" i="9"/>
  <c r="J218" i="9"/>
  <c r="I218" i="9"/>
  <c r="H218" i="9"/>
  <c r="G218" i="9"/>
  <c r="F218" i="9"/>
  <c r="E218" i="9"/>
  <c r="I217" i="9"/>
  <c r="H217" i="9"/>
  <c r="G217" i="9"/>
  <c r="F217" i="9"/>
  <c r="E217" i="9"/>
  <c r="I216" i="9"/>
  <c r="H216" i="9"/>
  <c r="G216" i="9"/>
  <c r="F216" i="9"/>
  <c r="E216" i="9"/>
  <c r="J215" i="9"/>
  <c r="I215" i="9"/>
  <c r="H215" i="9"/>
  <c r="G215" i="9"/>
  <c r="F215" i="9"/>
  <c r="E215" i="9"/>
  <c r="L214" i="9"/>
  <c r="J214" i="9"/>
  <c r="I214" i="9"/>
  <c r="H214" i="9"/>
  <c r="G214" i="9"/>
  <c r="F214" i="9"/>
  <c r="E214" i="9"/>
  <c r="L213" i="9"/>
  <c r="J213" i="9"/>
  <c r="I213" i="9"/>
  <c r="H213" i="9"/>
  <c r="G213" i="9"/>
  <c r="F213" i="9"/>
  <c r="E213" i="9"/>
  <c r="L212" i="9"/>
  <c r="J212" i="9"/>
  <c r="I212" i="9"/>
  <c r="H212" i="9"/>
  <c r="G212" i="9"/>
  <c r="F212" i="9"/>
  <c r="E212" i="9"/>
  <c r="I211" i="9"/>
  <c r="H211" i="9"/>
  <c r="G211" i="9"/>
  <c r="F211" i="9"/>
  <c r="E211" i="9"/>
  <c r="I210" i="9"/>
  <c r="H210" i="9"/>
  <c r="G210" i="9"/>
  <c r="F210" i="9"/>
  <c r="E210" i="9"/>
  <c r="L209" i="9"/>
  <c r="J209" i="9"/>
  <c r="I209" i="9"/>
  <c r="H209" i="9"/>
  <c r="G209" i="9"/>
  <c r="F209" i="9"/>
  <c r="E209" i="9"/>
  <c r="L208" i="9"/>
  <c r="J208" i="9"/>
  <c r="I208" i="9"/>
  <c r="H208" i="9"/>
  <c r="G208" i="9"/>
  <c r="F208" i="9"/>
  <c r="E208" i="9"/>
  <c r="L207" i="9"/>
  <c r="J207" i="9"/>
  <c r="I207" i="9"/>
  <c r="H207" i="9"/>
  <c r="G207" i="9"/>
  <c r="F207" i="9"/>
  <c r="E207" i="9"/>
  <c r="L206" i="9"/>
  <c r="J206" i="9"/>
  <c r="I206" i="9"/>
  <c r="H206" i="9"/>
  <c r="G206" i="9"/>
  <c r="F206" i="9"/>
  <c r="E206" i="9"/>
  <c r="I205" i="9"/>
  <c r="H205" i="9"/>
  <c r="G205" i="9"/>
  <c r="F205" i="9"/>
  <c r="E205" i="9"/>
  <c r="I204" i="9"/>
  <c r="H204" i="9"/>
  <c r="G204" i="9"/>
  <c r="F204" i="9"/>
  <c r="E204" i="9"/>
  <c r="L203" i="9"/>
  <c r="J203" i="9"/>
  <c r="I203" i="9"/>
  <c r="H203" i="9"/>
  <c r="G203" i="9"/>
  <c r="F203" i="9"/>
  <c r="E203" i="9"/>
  <c r="L202" i="9"/>
  <c r="J202" i="9"/>
  <c r="I202" i="9"/>
  <c r="H202" i="9"/>
  <c r="G202" i="9"/>
  <c r="F202" i="9"/>
  <c r="E202" i="9"/>
  <c r="L201" i="9"/>
  <c r="J201" i="9"/>
  <c r="I201" i="9"/>
  <c r="H201" i="9"/>
  <c r="G201" i="9"/>
  <c r="F201" i="9"/>
  <c r="E201" i="9"/>
  <c r="L200" i="9"/>
  <c r="J200" i="9"/>
  <c r="I200" i="9"/>
  <c r="H200" i="9"/>
  <c r="G200" i="9"/>
  <c r="F200" i="9"/>
  <c r="E200" i="9"/>
  <c r="I199" i="9"/>
  <c r="H199" i="9"/>
  <c r="G199" i="9"/>
  <c r="F199" i="9"/>
  <c r="E199" i="9"/>
  <c r="I198" i="9"/>
  <c r="H198" i="9"/>
  <c r="G198" i="9"/>
  <c r="F198" i="9"/>
  <c r="E198" i="9"/>
  <c r="L197" i="9"/>
  <c r="J197" i="9"/>
  <c r="I197" i="9"/>
  <c r="H197" i="9"/>
  <c r="G197" i="9"/>
  <c r="F197" i="9"/>
  <c r="E197" i="9"/>
  <c r="K197" i="9" s="1"/>
  <c r="O197" i="9" s="1"/>
  <c r="L196" i="9"/>
  <c r="J196" i="9"/>
  <c r="I196" i="9"/>
  <c r="H196" i="9"/>
  <c r="G196" i="9"/>
  <c r="F196" i="9"/>
  <c r="E196" i="9"/>
  <c r="L195" i="9"/>
  <c r="J195" i="9"/>
  <c r="I195" i="9"/>
  <c r="H195" i="9"/>
  <c r="G195" i="9"/>
  <c r="F195" i="9"/>
  <c r="E195" i="9"/>
  <c r="L194" i="9"/>
  <c r="J194" i="9"/>
  <c r="I194" i="9"/>
  <c r="H194" i="9"/>
  <c r="G194" i="9"/>
  <c r="F194" i="9"/>
  <c r="E194" i="9"/>
  <c r="I193" i="9"/>
  <c r="H193" i="9"/>
  <c r="G193" i="9"/>
  <c r="F193" i="9"/>
  <c r="E193" i="9"/>
  <c r="I192" i="9"/>
  <c r="H192" i="9"/>
  <c r="G192" i="9"/>
  <c r="F192" i="9"/>
  <c r="E192" i="9"/>
  <c r="K192" i="9" s="1"/>
  <c r="O192" i="9" s="1"/>
  <c r="L191" i="9"/>
  <c r="J191" i="9"/>
  <c r="I191" i="9"/>
  <c r="H191" i="9"/>
  <c r="G191" i="9"/>
  <c r="F191" i="9"/>
  <c r="E191" i="9"/>
  <c r="K191" i="9" s="1"/>
  <c r="O191" i="9" s="1"/>
  <c r="L190" i="9"/>
  <c r="J190" i="9"/>
  <c r="I190" i="9"/>
  <c r="H190" i="9"/>
  <c r="G190" i="9"/>
  <c r="F190" i="9"/>
  <c r="E190" i="9"/>
  <c r="K190" i="9" s="1"/>
  <c r="L189" i="9"/>
  <c r="J189" i="9"/>
  <c r="I189" i="9"/>
  <c r="H189" i="9"/>
  <c r="G189" i="9"/>
  <c r="F189" i="9"/>
  <c r="E189" i="9"/>
  <c r="L188" i="9"/>
  <c r="I188" i="9"/>
  <c r="H188" i="9"/>
  <c r="G188" i="9"/>
  <c r="F188" i="9"/>
  <c r="E188" i="9"/>
  <c r="L187" i="9"/>
  <c r="I187" i="9"/>
  <c r="H187" i="9"/>
  <c r="G187" i="9"/>
  <c r="F187" i="9"/>
  <c r="E187" i="9"/>
  <c r="I186" i="9"/>
  <c r="H186" i="9"/>
  <c r="G186" i="9"/>
  <c r="F186" i="9"/>
  <c r="E186" i="9"/>
  <c r="L185" i="9"/>
  <c r="J185" i="9"/>
  <c r="I185" i="9"/>
  <c r="H185" i="9"/>
  <c r="G185" i="9"/>
  <c r="F185" i="9"/>
  <c r="E185" i="9"/>
  <c r="L184" i="9"/>
  <c r="J184" i="9"/>
  <c r="I184" i="9"/>
  <c r="H184" i="9"/>
  <c r="G184" i="9"/>
  <c r="F184" i="9"/>
  <c r="E184" i="9"/>
  <c r="K184" i="9" s="1"/>
  <c r="L183" i="9"/>
  <c r="J183" i="9"/>
  <c r="I183" i="9"/>
  <c r="H183" i="9"/>
  <c r="G183" i="9"/>
  <c r="F183" i="9"/>
  <c r="E183" i="9"/>
  <c r="K183" i="9" s="1"/>
  <c r="L182" i="9"/>
  <c r="J182" i="9"/>
  <c r="I182" i="9"/>
  <c r="H182" i="9"/>
  <c r="G182" i="9"/>
  <c r="F182" i="9"/>
  <c r="E182" i="9"/>
  <c r="I181" i="9"/>
  <c r="H181" i="9"/>
  <c r="G181" i="9"/>
  <c r="F181" i="9"/>
  <c r="E181" i="9"/>
  <c r="I180" i="9"/>
  <c r="H180" i="9"/>
  <c r="G180" i="9"/>
  <c r="F180" i="9"/>
  <c r="E180" i="9"/>
  <c r="L179" i="9"/>
  <c r="J179" i="9"/>
  <c r="I179" i="9"/>
  <c r="H179" i="9"/>
  <c r="G179" i="9"/>
  <c r="F179" i="9"/>
  <c r="E179" i="9"/>
  <c r="K179" i="9" s="1"/>
  <c r="O179" i="9" s="1"/>
  <c r="L178" i="9"/>
  <c r="J178" i="9"/>
  <c r="I178" i="9"/>
  <c r="H178" i="9"/>
  <c r="G178" i="9"/>
  <c r="F178" i="9"/>
  <c r="E178" i="9"/>
  <c r="L177" i="9"/>
  <c r="J177" i="9"/>
  <c r="I177" i="9"/>
  <c r="H177" i="9"/>
  <c r="G177" i="9"/>
  <c r="F177" i="9"/>
  <c r="E177" i="9"/>
  <c r="L176" i="9"/>
  <c r="J176" i="9"/>
  <c r="I176" i="9"/>
  <c r="H176" i="9"/>
  <c r="G176" i="9"/>
  <c r="F176" i="9"/>
  <c r="E176" i="9"/>
  <c r="K176" i="9" s="1"/>
  <c r="L175" i="9"/>
  <c r="I175" i="9"/>
  <c r="H175" i="9"/>
  <c r="G175" i="9"/>
  <c r="F175" i="9"/>
  <c r="E175" i="9"/>
  <c r="I174" i="9"/>
  <c r="H174" i="9"/>
  <c r="G174" i="9"/>
  <c r="F174" i="9"/>
  <c r="E174" i="9"/>
  <c r="L173" i="9"/>
  <c r="J173" i="9"/>
  <c r="I173" i="9"/>
  <c r="H173" i="9"/>
  <c r="G173" i="9"/>
  <c r="F173" i="9"/>
  <c r="E173" i="9"/>
  <c r="I172" i="9"/>
  <c r="H172" i="9"/>
  <c r="G172" i="9"/>
  <c r="F172" i="9"/>
  <c r="E172" i="9"/>
  <c r="L171" i="9"/>
  <c r="J171" i="9"/>
  <c r="I171" i="9"/>
  <c r="H171" i="9"/>
  <c r="G171" i="9"/>
  <c r="F171" i="9"/>
  <c r="E171" i="9"/>
  <c r="L170" i="9"/>
  <c r="J170" i="9"/>
  <c r="I170" i="9"/>
  <c r="H170" i="9"/>
  <c r="G170" i="9"/>
  <c r="F170" i="9"/>
  <c r="E170" i="9"/>
  <c r="I169" i="9"/>
  <c r="H169" i="9"/>
  <c r="G169" i="9"/>
  <c r="F169" i="9"/>
  <c r="E169" i="9"/>
  <c r="I168" i="9"/>
  <c r="H168" i="9"/>
  <c r="G168" i="9"/>
  <c r="F168" i="9"/>
  <c r="E168" i="9"/>
  <c r="L167" i="9"/>
  <c r="J167" i="9"/>
  <c r="I167" i="9"/>
  <c r="H167" i="9"/>
  <c r="G167" i="9"/>
  <c r="F167" i="9"/>
  <c r="E167" i="9"/>
  <c r="I166" i="9"/>
  <c r="H166" i="9"/>
  <c r="G166" i="9"/>
  <c r="F166" i="9"/>
  <c r="E166" i="9"/>
  <c r="L165" i="9"/>
  <c r="J165" i="9"/>
  <c r="I165" i="9"/>
  <c r="H165" i="9"/>
  <c r="G165" i="9"/>
  <c r="F165" i="9"/>
  <c r="E165" i="9"/>
  <c r="L164" i="9"/>
  <c r="J164" i="9"/>
  <c r="I164" i="9"/>
  <c r="H164" i="9"/>
  <c r="G164" i="9"/>
  <c r="F164" i="9"/>
  <c r="E164" i="9"/>
  <c r="I163" i="9"/>
  <c r="H163" i="9"/>
  <c r="G163" i="9"/>
  <c r="F163" i="9"/>
  <c r="E163" i="9"/>
  <c r="I162" i="9"/>
  <c r="H162" i="9"/>
  <c r="G162" i="9"/>
  <c r="F162" i="9"/>
  <c r="E162" i="9"/>
  <c r="L161" i="9"/>
  <c r="J161" i="9"/>
  <c r="I161" i="9"/>
  <c r="H161" i="9"/>
  <c r="G161" i="9"/>
  <c r="F161" i="9"/>
  <c r="E161" i="9"/>
  <c r="I160" i="9"/>
  <c r="H160" i="9"/>
  <c r="G160" i="9"/>
  <c r="F160" i="9"/>
  <c r="E160" i="9"/>
  <c r="L159" i="9"/>
  <c r="J159" i="9"/>
  <c r="I159" i="9"/>
  <c r="H159" i="9"/>
  <c r="G159" i="9"/>
  <c r="F159" i="9"/>
  <c r="E159" i="9"/>
  <c r="L158" i="9"/>
  <c r="J158" i="9"/>
  <c r="I158" i="9"/>
  <c r="H158" i="9"/>
  <c r="G158" i="9"/>
  <c r="F158" i="9"/>
  <c r="E158" i="9"/>
  <c r="I157" i="9"/>
  <c r="H157" i="9"/>
  <c r="G157" i="9"/>
  <c r="F157" i="9"/>
  <c r="E157" i="9"/>
  <c r="J156" i="9"/>
  <c r="I156" i="9"/>
  <c r="H156" i="9"/>
  <c r="G156" i="9"/>
  <c r="F156" i="9"/>
  <c r="E156" i="9"/>
  <c r="L155" i="9"/>
  <c r="J155" i="9"/>
  <c r="I155" i="9"/>
  <c r="H155" i="9"/>
  <c r="G155" i="9"/>
  <c r="F155" i="9"/>
  <c r="E155" i="9"/>
  <c r="L154" i="9"/>
  <c r="J154" i="9"/>
  <c r="I154" i="9"/>
  <c r="H154" i="9"/>
  <c r="G154" i="9"/>
  <c r="F154" i="9"/>
  <c r="E154" i="9"/>
  <c r="L153" i="9"/>
  <c r="J153" i="9"/>
  <c r="I153" i="9"/>
  <c r="H153" i="9"/>
  <c r="G153" i="9"/>
  <c r="F153" i="9"/>
  <c r="E153" i="9"/>
  <c r="L152" i="9"/>
  <c r="J152" i="9"/>
  <c r="I152" i="9"/>
  <c r="H152" i="9"/>
  <c r="G152" i="9"/>
  <c r="F152" i="9"/>
  <c r="E152" i="9"/>
  <c r="I151" i="9"/>
  <c r="H151" i="9"/>
  <c r="G151" i="9"/>
  <c r="F151" i="9"/>
  <c r="E151" i="9"/>
  <c r="I150" i="9"/>
  <c r="H150" i="9"/>
  <c r="G150" i="9"/>
  <c r="F150" i="9"/>
  <c r="E150" i="9"/>
  <c r="L149" i="9"/>
  <c r="J149" i="9"/>
  <c r="I149" i="9"/>
  <c r="H149" i="9"/>
  <c r="G149" i="9"/>
  <c r="F149" i="9"/>
  <c r="E149" i="9"/>
  <c r="L148" i="9"/>
  <c r="J148" i="9"/>
  <c r="I148" i="9"/>
  <c r="H148" i="9"/>
  <c r="G148" i="9"/>
  <c r="F148" i="9"/>
  <c r="E148" i="9"/>
  <c r="K148" i="9" s="1"/>
  <c r="I147" i="9"/>
  <c r="H147" i="9"/>
  <c r="G147" i="9"/>
  <c r="F147" i="9"/>
  <c r="E147" i="9"/>
  <c r="L146" i="9"/>
  <c r="J146" i="9"/>
  <c r="I146" i="9"/>
  <c r="H146" i="9"/>
  <c r="G146" i="9"/>
  <c r="F146" i="9"/>
  <c r="E146" i="9"/>
  <c r="I145" i="9"/>
  <c r="H145" i="9"/>
  <c r="G145" i="9"/>
  <c r="F145" i="9"/>
  <c r="E145" i="9"/>
  <c r="I144" i="9"/>
  <c r="H144" i="9"/>
  <c r="G144" i="9"/>
  <c r="F144" i="9"/>
  <c r="E144" i="9"/>
  <c r="L143" i="9"/>
  <c r="J143" i="9"/>
  <c r="I143" i="9"/>
  <c r="H143" i="9"/>
  <c r="G143" i="9"/>
  <c r="F143" i="9"/>
  <c r="E143" i="9"/>
  <c r="L142" i="9"/>
  <c r="J142" i="9"/>
  <c r="I142" i="9"/>
  <c r="H142" i="9"/>
  <c r="G142" i="9"/>
  <c r="F142" i="9"/>
  <c r="E142" i="9"/>
  <c r="I141" i="9"/>
  <c r="H141" i="9"/>
  <c r="G141" i="9"/>
  <c r="F141" i="9"/>
  <c r="E141" i="9"/>
  <c r="L140" i="9"/>
  <c r="J140" i="9"/>
  <c r="I140" i="9"/>
  <c r="H140" i="9"/>
  <c r="G140" i="9"/>
  <c r="F140" i="9"/>
  <c r="E140" i="9"/>
  <c r="I139" i="9"/>
  <c r="H139" i="9"/>
  <c r="G139" i="9"/>
  <c r="F139" i="9"/>
  <c r="E139" i="9"/>
  <c r="I138" i="9"/>
  <c r="H138" i="9"/>
  <c r="G138" i="9"/>
  <c r="F138" i="9"/>
  <c r="E138" i="9"/>
  <c r="L137" i="9"/>
  <c r="J137" i="9"/>
  <c r="I137" i="9"/>
  <c r="H137" i="9"/>
  <c r="G137" i="9"/>
  <c r="F137" i="9"/>
  <c r="E137" i="9"/>
  <c r="L136" i="9"/>
  <c r="J136" i="9"/>
  <c r="I136" i="9"/>
  <c r="H136" i="9"/>
  <c r="G136" i="9"/>
  <c r="F136" i="9"/>
  <c r="E136" i="9"/>
  <c r="K136" i="9" s="1"/>
  <c r="M136" i="9" s="1"/>
  <c r="L135" i="9"/>
  <c r="J135" i="9"/>
  <c r="I135" i="9"/>
  <c r="H135" i="9"/>
  <c r="G135" i="9"/>
  <c r="F135" i="9"/>
  <c r="E135" i="9"/>
  <c r="L134" i="9"/>
  <c r="J134" i="9"/>
  <c r="I134" i="9"/>
  <c r="H134" i="9"/>
  <c r="G134" i="9"/>
  <c r="F134" i="9"/>
  <c r="E134" i="9"/>
  <c r="K134" i="9" s="1"/>
  <c r="O134" i="9" s="1"/>
  <c r="I133" i="9"/>
  <c r="H133" i="9"/>
  <c r="G133" i="9"/>
  <c r="F133" i="9"/>
  <c r="E133" i="9"/>
  <c r="I132" i="9"/>
  <c r="H132" i="9"/>
  <c r="G132" i="9"/>
  <c r="F132" i="9"/>
  <c r="E132" i="9"/>
  <c r="L131" i="9"/>
  <c r="J131" i="9"/>
  <c r="I131" i="9"/>
  <c r="H131" i="9"/>
  <c r="G131" i="9"/>
  <c r="F131" i="9"/>
  <c r="E131" i="9"/>
  <c r="L130" i="9"/>
  <c r="J130" i="9"/>
  <c r="I130" i="9"/>
  <c r="H130" i="9"/>
  <c r="G130" i="9"/>
  <c r="F130" i="9"/>
  <c r="E130" i="9"/>
  <c r="L129" i="9"/>
  <c r="J129" i="9"/>
  <c r="I129" i="9"/>
  <c r="H129" i="9"/>
  <c r="G129" i="9"/>
  <c r="F129" i="9"/>
  <c r="E129" i="9"/>
  <c r="L128" i="9"/>
  <c r="J128" i="9"/>
  <c r="I128" i="9"/>
  <c r="H128" i="9"/>
  <c r="G128" i="9"/>
  <c r="F128" i="9"/>
  <c r="E128" i="9"/>
  <c r="I127" i="9"/>
  <c r="H127" i="9"/>
  <c r="G127" i="9"/>
  <c r="F127" i="9"/>
  <c r="E127" i="9"/>
  <c r="L126" i="9"/>
  <c r="J126" i="9"/>
  <c r="I126" i="9"/>
  <c r="H126" i="9"/>
  <c r="G126" i="9"/>
  <c r="F126" i="9"/>
  <c r="E126" i="9"/>
  <c r="L125" i="9"/>
  <c r="J125" i="9"/>
  <c r="I125" i="9"/>
  <c r="H125" i="9"/>
  <c r="G125" i="9"/>
  <c r="F125" i="9"/>
  <c r="E125" i="9"/>
  <c r="L124" i="9"/>
  <c r="J124" i="9"/>
  <c r="I124" i="9"/>
  <c r="H124" i="9"/>
  <c r="G124" i="9"/>
  <c r="F124" i="9"/>
  <c r="E124" i="9"/>
  <c r="K124" i="9" s="1"/>
  <c r="M124" i="9" s="1"/>
  <c r="N124" i="9" s="1"/>
  <c r="L123" i="9"/>
  <c r="J123" i="9"/>
  <c r="I123" i="9"/>
  <c r="H123" i="9"/>
  <c r="G123" i="9"/>
  <c r="F123" i="9"/>
  <c r="E123" i="9"/>
  <c r="K123" i="9" s="1"/>
  <c r="M123" i="9" s="1"/>
  <c r="L122" i="9"/>
  <c r="J122" i="9"/>
  <c r="I122" i="9"/>
  <c r="H122" i="9"/>
  <c r="G122" i="9"/>
  <c r="F122" i="9"/>
  <c r="E122" i="9"/>
  <c r="L121" i="9"/>
  <c r="I121" i="9"/>
  <c r="H121" i="9"/>
  <c r="G121" i="9"/>
  <c r="F121" i="9"/>
  <c r="E121" i="9"/>
  <c r="L120" i="9"/>
  <c r="I120" i="9"/>
  <c r="H120" i="9"/>
  <c r="G120" i="9"/>
  <c r="F120" i="9"/>
  <c r="E120" i="9"/>
  <c r="J119" i="9"/>
  <c r="I119" i="9"/>
  <c r="H119" i="9"/>
  <c r="G119" i="9"/>
  <c r="F119" i="9"/>
  <c r="E119" i="9"/>
  <c r="L118" i="9"/>
  <c r="J118" i="9"/>
  <c r="I118" i="9"/>
  <c r="H118" i="9"/>
  <c r="G118" i="9"/>
  <c r="F118" i="9"/>
  <c r="E118" i="9"/>
  <c r="L117" i="9"/>
  <c r="J117" i="9"/>
  <c r="I117" i="9"/>
  <c r="H117" i="9"/>
  <c r="G117" i="9"/>
  <c r="F117" i="9"/>
  <c r="E117" i="9"/>
  <c r="L116" i="9"/>
  <c r="J116" i="9"/>
  <c r="I116" i="9"/>
  <c r="H116" i="9"/>
  <c r="G116" i="9"/>
  <c r="F116" i="9"/>
  <c r="E116" i="9"/>
  <c r="I115" i="9"/>
  <c r="H115" i="9"/>
  <c r="G115" i="9"/>
  <c r="F115" i="9"/>
  <c r="E115" i="9"/>
  <c r="I114" i="9"/>
  <c r="H114" i="9"/>
  <c r="G114" i="9"/>
  <c r="F114" i="9"/>
  <c r="E114" i="9"/>
  <c r="L113" i="9"/>
  <c r="J113" i="9"/>
  <c r="I113" i="9"/>
  <c r="H113" i="9"/>
  <c r="G113" i="9"/>
  <c r="F113" i="9"/>
  <c r="E113" i="9"/>
  <c r="K113" i="9" s="1"/>
  <c r="I112" i="9"/>
  <c r="H112" i="9"/>
  <c r="G112" i="9"/>
  <c r="F112" i="9"/>
  <c r="E112" i="9"/>
  <c r="L111" i="9"/>
  <c r="J111" i="9"/>
  <c r="I111" i="9"/>
  <c r="H111" i="9"/>
  <c r="G111" i="9"/>
  <c r="F111" i="9"/>
  <c r="E111" i="9"/>
  <c r="K111" i="9" s="1"/>
  <c r="L110" i="9"/>
  <c r="J110" i="9"/>
  <c r="I110" i="9"/>
  <c r="H110" i="9"/>
  <c r="G110" i="9"/>
  <c r="F110" i="9"/>
  <c r="E110" i="9"/>
  <c r="I109" i="9"/>
  <c r="H109" i="9"/>
  <c r="G109" i="9"/>
  <c r="F109" i="9"/>
  <c r="E109" i="9"/>
  <c r="K109" i="9" s="1"/>
  <c r="M109" i="9" s="1"/>
  <c r="P109" i="9" s="1"/>
  <c r="I108" i="9"/>
  <c r="H108" i="9"/>
  <c r="G108" i="9"/>
  <c r="F108" i="9"/>
  <c r="E108" i="9"/>
  <c r="L107" i="9"/>
  <c r="J107" i="9"/>
  <c r="I107" i="9"/>
  <c r="H107" i="9"/>
  <c r="G107" i="9"/>
  <c r="F107" i="9"/>
  <c r="E107" i="9"/>
  <c r="L106" i="9"/>
  <c r="J106" i="9"/>
  <c r="I106" i="9"/>
  <c r="H106" i="9"/>
  <c r="G106" i="9"/>
  <c r="F106" i="9"/>
  <c r="E106" i="9"/>
  <c r="L105" i="9"/>
  <c r="J105" i="9"/>
  <c r="I105" i="9"/>
  <c r="H105" i="9"/>
  <c r="G105" i="9"/>
  <c r="F105" i="9"/>
  <c r="E105" i="9"/>
  <c r="L104" i="9"/>
  <c r="J104" i="9"/>
  <c r="I104" i="9"/>
  <c r="H104" i="9"/>
  <c r="G104" i="9"/>
  <c r="F104" i="9"/>
  <c r="E104" i="9"/>
  <c r="I103" i="9"/>
  <c r="H103" i="9"/>
  <c r="G103" i="9"/>
  <c r="F103" i="9"/>
  <c r="E103" i="9"/>
  <c r="I102" i="9"/>
  <c r="H102" i="9"/>
  <c r="G102" i="9"/>
  <c r="F102" i="9"/>
  <c r="E102" i="9"/>
  <c r="L101" i="9"/>
  <c r="J101" i="9"/>
  <c r="I101" i="9"/>
  <c r="H101" i="9"/>
  <c r="G101" i="9"/>
  <c r="F101" i="9"/>
  <c r="E101" i="9"/>
  <c r="L100" i="9"/>
  <c r="J100" i="9"/>
  <c r="I100" i="9"/>
  <c r="H100" i="9"/>
  <c r="G100" i="9"/>
  <c r="F100" i="9"/>
  <c r="E100" i="9"/>
  <c r="L99" i="9"/>
  <c r="J99" i="9"/>
  <c r="I99" i="9"/>
  <c r="H99" i="9"/>
  <c r="G99" i="9"/>
  <c r="F99" i="9"/>
  <c r="E99" i="9"/>
  <c r="L98" i="9"/>
  <c r="J98" i="9"/>
  <c r="I98" i="9"/>
  <c r="H98" i="9"/>
  <c r="G98" i="9"/>
  <c r="F98" i="9"/>
  <c r="E98" i="9"/>
  <c r="I97" i="9"/>
  <c r="H97" i="9"/>
  <c r="G97" i="9"/>
  <c r="F97" i="9"/>
  <c r="E97" i="9"/>
  <c r="J96" i="9"/>
  <c r="I96" i="9"/>
  <c r="H96" i="9"/>
  <c r="G96" i="9"/>
  <c r="F96" i="9"/>
  <c r="E96" i="9"/>
  <c r="K96" i="9" s="1"/>
  <c r="L95" i="9"/>
  <c r="J95" i="9"/>
  <c r="I95" i="9"/>
  <c r="H95" i="9"/>
  <c r="G95" i="9"/>
  <c r="F95" i="9"/>
  <c r="E95" i="9"/>
  <c r="L94" i="9"/>
  <c r="J94" i="9"/>
  <c r="I94" i="9"/>
  <c r="H94" i="9"/>
  <c r="G94" i="9"/>
  <c r="F94" i="9"/>
  <c r="E94" i="9"/>
  <c r="K94" i="9" s="1"/>
  <c r="M94" i="9" s="1"/>
  <c r="L93" i="9"/>
  <c r="J93" i="9"/>
  <c r="I93" i="9"/>
  <c r="H93" i="9"/>
  <c r="G93" i="9"/>
  <c r="F93" i="9"/>
  <c r="E93" i="9"/>
  <c r="L92" i="9"/>
  <c r="J92" i="9"/>
  <c r="I92" i="9"/>
  <c r="H92" i="9"/>
  <c r="G92" i="9"/>
  <c r="F92" i="9"/>
  <c r="E92" i="9"/>
  <c r="I91" i="9"/>
  <c r="H91" i="9"/>
  <c r="G91" i="9"/>
  <c r="F91" i="9"/>
  <c r="E91" i="9"/>
  <c r="K91" i="9" s="1"/>
  <c r="I90" i="9"/>
  <c r="H90" i="9"/>
  <c r="G90" i="9"/>
  <c r="F90" i="9"/>
  <c r="E90" i="9"/>
  <c r="J89" i="9"/>
  <c r="I89" i="9"/>
  <c r="H89" i="9"/>
  <c r="G89" i="9"/>
  <c r="F89" i="9"/>
  <c r="E89" i="9"/>
  <c r="L88" i="9"/>
  <c r="J88" i="9"/>
  <c r="I88" i="9"/>
  <c r="H88" i="9"/>
  <c r="G88" i="9"/>
  <c r="F88" i="9"/>
  <c r="E88" i="9"/>
  <c r="L87" i="9"/>
  <c r="J87" i="9"/>
  <c r="I87" i="9"/>
  <c r="H87" i="9"/>
  <c r="G87" i="9"/>
  <c r="F87" i="9"/>
  <c r="E87" i="9"/>
  <c r="K87" i="9" s="1"/>
  <c r="M87" i="9" s="1"/>
  <c r="P87" i="9" s="1"/>
  <c r="L86" i="9"/>
  <c r="J86" i="9"/>
  <c r="I86" i="9"/>
  <c r="H86" i="9"/>
  <c r="G86" i="9"/>
  <c r="F86" i="9"/>
  <c r="E86" i="9"/>
  <c r="K86" i="9" s="1"/>
  <c r="O86" i="9" s="1"/>
  <c r="I85" i="9"/>
  <c r="H85" i="9"/>
  <c r="G85" i="9"/>
  <c r="F85" i="9"/>
  <c r="E85" i="9"/>
  <c r="I84" i="9"/>
  <c r="H84" i="9"/>
  <c r="G84" i="9"/>
  <c r="F84" i="9"/>
  <c r="E84" i="9"/>
  <c r="L83" i="9"/>
  <c r="J83" i="9"/>
  <c r="I83" i="9"/>
  <c r="H83" i="9"/>
  <c r="G83" i="9"/>
  <c r="F83" i="9"/>
  <c r="E83" i="9"/>
  <c r="L82" i="9"/>
  <c r="J82" i="9"/>
  <c r="I82" i="9"/>
  <c r="H82" i="9"/>
  <c r="G82" i="9"/>
  <c r="F82" i="9"/>
  <c r="E82" i="9"/>
  <c r="J81" i="9"/>
  <c r="I81" i="9"/>
  <c r="H81" i="9"/>
  <c r="G81" i="9"/>
  <c r="F81" i="9"/>
  <c r="E81" i="9"/>
  <c r="L80" i="9"/>
  <c r="J80" i="9"/>
  <c r="I80" i="9"/>
  <c r="H80" i="9"/>
  <c r="G80" i="9"/>
  <c r="F80" i="9"/>
  <c r="E80" i="9"/>
  <c r="L79" i="9"/>
  <c r="I79" i="9"/>
  <c r="H79" i="9"/>
  <c r="G79" i="9"/>
  <c r="F79" i="9"/>
  <c r="E79" i="9"/>
  <c r="J78" i="9"/>
  <c r="I78" i="9"/>
  <c r="H78" i="9"/>
  <c r="G78" i="9"/>
  <c r="F78" i="9"/>
  <c r="E78" i="9"/>
  <c r="L77" i="9"/>
  <c r="J77" i="9"/>
  <c r="I77" i="9"/>
  <c r="H77" i="9"/>
  <c r="G77" i="9"/>
  <c r="F77" i="9"/>
  <c r="E77" i="9"/>
  <c r="L76" i="9"/>
  <c r="J76" i="9"/>
  <c r="I76" i="9"/>
  <c r="H76" i="9"/>
  <c r="G76" i="9"/>
  <c r="F76" i="9"/>
  <c r="E76" i="9"/>
  <c r="J75" i="9"/>
  <c r="I75" i="9"/>
  <c r="H75" i="9"/>
  <c r="G75" i="9"/>
  <c r="F75" i="9"/>
  <c r="E75" i="9"/>
  <c r="L74" i="9"/>
  <c r="J74" i="9"/>
  <c r="I74" i="9"/>
  <c r="H74" i="9"/>
  <c r="G74" i="9"/>
  <c r="F74" i="9"/>
  <c r="E74" i="9"/>
  <c r="I73" i="9"/>
  <c r="H73" i="9"/>
  <c r="G73" i="9"/>
  <c r="F73" i="9"/>
  <c r="E73" i="9"/>
  <c r="L72" i="9"/>
  <c r="I72" i="9"/>
  <c r="H72" i="9"/>
  <c r="G72" i="9"/>
  <c r="F72" i="9"/>
  <c r="E72" i="9"/>
  <c r="L71" i="9"/>
  <c r="J71" i="9"/>
  <c r="I71" i="9"/>
  <c r="H71" i="9"/>
  <c r="G71" i="9"/>
  <c r="F71" i="9"/>
  <c r="E71" i="9"/>
  <c r="L70" i="9"/>
  <c r="J70" i="9"/>
  <c r="I70" i="9"/>
  <c r="H70" i="9"/>
  <c r="G70" i="9"/>
  <c r="F70" i="9"/>
  <c r="E70" i="9"/>
  <c r="J69" i="9"/>
  <c r="I69" i="9"/>
  <c r="H69" i="9"/>
  <c r="G69" i="9"/>
  <c r="F69" i="9"/>
  <c r="E69" i="9"/>
  <c r="L68" i="9"/>
  <c r="J68" i="9"/>
  <c r="I68" i="9"/>
  <c r="H68" i="9"/>
  <c r="G68" i="9"/>
  <c r="F68" i="9"/>
  <c r="E68" i="9"/>
  <c r="L67" i="9"/>
  <c r="I67" i="9"/>
  <c r="H67" i="9"/>
  <c r="G67" i="9"/>
  <c r="F67" i="9"/>
  <c r="E67" i="9"/>
  <c r="I66" i="9"/>
  <c r="H66" i="9"/>
  <c r="G66" i="9"/>
  <c r="F66" i="9"/>
  <c r="E66" i="9"/>
  <c r="L65" i="9"/>
  <c r="J65" i="9"/>
  <c r="I65" i="9"/>
  <c r="H65" i="9"/>
  <c r="G65" i="9"/>
  <c r="F65" i="9"/>
  <c r="E65" i="9"/>
  <c r="L64" i="9"/>
  <c r="J64" i="9"/>
  <c r="I64" i="9"/>
  <c r="H64" i="9"/>
  <c r="G64" i="9"/>
  <c r="F64" i="9"/>
  <c r="E64" i="9"/>
  <c r="J63" i="9"/>
  <c r="I63" i="9"/>
  <c r="H63" i="9"/>
  <c r="G63" i="9"/>
  <c r="F63" i="9"/>
  <c r="E63" i="9"/>
  <c r="L62" i="9"/>
  <c r="J62" i="9"/>
  <c r="I62" i="9"/>
  <c r="H62" i="9"/>
  <c r="G62" i="9"/>
  <c r="F62" i="9"/>
  <c r="E62" i="9"/>
  <c r="I61" i="9"/>
  <c r="H61" i="9"/>
  <c r="G61" i="9"/>
  <c r="F61" i="9"/>
  <c r="E61" i="9"/>
  <c r="I60" i="9"/>
  <c r="H60" i="9"/>
  <c r="G60" i="9"/>
  <c r="F60" i="9"/>
  <c r="E60" i="9"/>
  <c r="L59" i="9"/>
  <c r="J59" i="9"/>
  <c r="I59" i="9"/>
  <c r="H59" i="9"/>
  <c r="G59" i="9"/>
  <c r="F59" i="9"/>
  <c r="E59" i="9"/>
  <c r="L58" i="9"/>
  <c r="J58" i="9"/>
  <c r="I58" i="9"/>
  <c r="H58" i="9"/>
  <c r="G58" i="9"/>
  <c r="F58" i="9"/>
  <c r="E58" i="9"/>
  <c r="J57" i="9"/>
  <c r="I57" i="9"/>
  <c r="H57" i="9"/>
  <c r="G57" i="9"/>
  <c r="F57" i="9"/>
  <c r="E57" i="9"/>
  <c r="L56" i="9"/>
  <c r="J56" i="9"/>
  <c r="I56" i="9"/>
  <c r="H56" i="9"/>
  <c r="G56" i="9"/>
  <c r="F56" i="9"/>
  <c r="E56" i="9"/>
  <c r="I55" i="9"/>
  <c r="H55" i="9"/>
  <c r="G55" i="9"/>
  <c r="F55" i="9"/>
  <c r="E55" i="9"/>
  <c r="J54" i="9"/>
  <c r="I54" i="9"/>
  <c r="H54" i="9"/>
  <c r="G54" i="9"/>
  <c r="F54" i="9"/>
  <c r="E54" i="9"/>
  <c r="L53" i="9"/>
  <c r="J53" i="9"/>
  <c r="I53" i="9"/>
  <c r="H53" i="9"/>
  <c r="G53" i="9"/>
  <c r="F53" i="9"/>
  <c r="E53" i="9"/>
  <c r="L52" i="9"/>
  <c r="J52" i="9"/>
  <c r="I52" i="9"/>
  <c r="H52" i="9"/>
  <c r="G52" i="9"/>
  <c r="F52" i="9"/>
  <c r="E52" i="9"/>
  <c r="J51" i="9"/>
  <c r="I51" i="9"/>
  <c r="H51" i="9"/>
  <c r="G51" i="9"/>
  <c r="F51" i="9"/>
  <c r="E51" i="9"/>
  <c r="L50" i="9"/>
  <c r="J50" i="9"/>
  <c r="I50" i="9"/>
  <c r="H50" i="9"/>
  <c r="G50" i="9"/>
  <c r="F50" i="9"/>
  <c r="E50" i="9"/>
  <c r="I48" i="9"/>
  <c r="H48" i="9"/>
  <c r="G48" i="9"/>
  <c r="F48" i="9"/>
  <c r="E48" i="9"/>
  <c r="L47" i="9"/>
  <c r="J47" i="9"/>
  <c r="I47" i="9"/>
  <c r="H47" i="9"/>
  <c r="G47" i="9"/>
  <c r="F47" i="9"/>
  <c r="E47" i="9"/>
  <c r="L46" i="9"/>
  <c r="J46" i="9"/>
  <c r="I46" i="9"/>
  <c r="H46" i="9"/>
  <c r="G46" i="9"/>
  <c r="F46" i="9"/>
  <c r="E46" i="9"/>
  <c r="J45" i="9"/>
  <c r="I45" i="9"/>
  <c r="H45" i="9"/>
  <c r="G45" i="9"/>
  <c r="F45" i="9"/>
  <c r="E45" i="9"/>
  <c r="L44" i="9"/>
  <c r="J44" i="9"/>
  <c r="I44" i="9"/>
  <c r="H44" i="9"/>
  <c r="G44" i="9"/>
  <c r="F44" i="9"/>
  <c r="E44" i="9"/>
  <c r="I43" i="9"/>
  <c r="H43" i="9"/>
  <c r="G43" i="9"/>
  <c r="F43" i="9"/>
  <c r="E43" i="9"/>
  <c r="L42" i="9"/>
  <c r="I42" i="9"/>
  <c r="H42" i="9"/>
  <c r="G42" i="9"/>
  <c r="F42" i="9"/>
  <c r="E42" i="9"/>
  <c r="L41" i="9"/>
  <c r="J41" i="9"/>
  <c r="I41" i="9"/>
  <c r="H41" i="9"/>
  <c r="G41" i="9"/>
  <c r="F41" i="9"/>
  <c r="E41" i="9"/>
  <c r="K41" i="9" s="1"/>
  <c r="L40" i="9"/>
  <c r="J40" i="9"/>
  <c r="I40" i="9"/>
  <c r="H40" i="9"/>
  <c r="G40" i="9"/>
  <c r="F40" i="9"/>
  <c r="E40" i="9"/>
  <c r="L39" i="9"/>
  <c r="J39" i="9"/>
  <c r="I39" i="9"/>
  <c r="H39" i="9"/>
  <c r="G39" i="9"/>
  <c r="F39" i="9"/>
  <c r="E39" i="9"/>
  <c r="K39" i="9" s="1"/>
  <c r="M39" i="9" s="1"/>
  <c r="J38" i="9"/>
  <c r="I38" i="9"/>
  <c r="H38" i="9"/>
  <c r="G38" i="9"/>
  <c r="F38" i="9"/>
  <c r="E38" i="9"/>
  <c r="I37" i="9"/>
  <c r="H37" i="9"/>
  <c r="G37" i="9"/>
  <c r="F37" i="9"/>
  <c r="E37" i="9"/>
  <c r="L36" i="9"/>
  <c r="J36" i="9"/>
  <c r="I36" i="9"/>
  <c r="H36" i="9"/>
  <c r="G36" i="9"/>
  <c r="F36" i="9"/>
  <c r="E36" i="9"/>
  <c r="L35" i="9"/>
  <c r="J35" i="9"/>
  <c r="I35" i="9"/>
  <c r="H35" i="9"/>
  <c r="G35" i="9"/>
  <c r="F35" i="9"/>
  <c r="E35" i="9"/>
  <c r="L34" i="9"/>
  <c r="J34" i="9"/>
  <c r="I34" i="9"/>
  <c r="H34" i="9"/>
  <c r="G34" i="9"/>
  <c r="F34" i="9"/>
  <c r="E34" i="9"/>
  <c r="K34" i="9" s="1"/>
  <c r="O34" i="9" s="1"/>
  <c r="L33" i="9"/>
  <c r="J33" i="9"/>
  <c r="I33" i="9"/>
  <c r="H33" i="9"/>
  <c r="G33" i="9"/>
  <c r="F33" i="9"/>
  <c r="E33" i="9"/>
  <c r="I32" i="9"/>
  <c r="H32" i="9"/>
  <c r="G32" i="9"/>
  <c r="F32" i="9"/>
  <c r="E32" i="9"/>
  <c r="I31" i="9"/>
  <c r="H31" i="9"/>
  <c r="G31" i="9"/>
  <c r="F31" i="9"/>
  <c r="E31" i="9"/>
  <c r="L30" i="9"/>
  <c r="J30" i="9"/>
  <c r="I30" i="9"/>
  <c r="H30" i="9"/>
  <c r="G30" i="9"/>
  <c r="F30" i="9"/>
  <c r="E30" i="9"/>
  <c r="L29" i="9"/>
  <c r="J29" i="9"/>
  <c r="I29" i="9"/>
  <c r="H29" i="9"/>
  <c r="G29" i="9"/>
  <c r="F29" i="9"/>
  <c r="E29" i="9"/>
  <c r="L28" i="9"/>
  <c r="J28" i="9"/>
  <c r="I28" i="9"/>
  <c r="H28" i="9"/>
  <c r="G28" i="9"/>
  <c r="F28" i="9"/>
  <c r="E28" i="9"/>
  <c r="L27" i="9"/>
  <c r="J27" i="9"/>
  <c r="I27" i="9"/>
  <c r="H27" i="9"/>
  <c r="G27" i="9"/>
  <c r="F27" i="9"/>
  <c r="E27" i="9"/>
  <c r="K27" i="9" s="1"/>
  <c r="L26" i="9"/>
  <c r="I26" i="9"/>
  <c r="H26" i="9"/>
  <c r="G26" i="9"/>
  <c r="F26" i="9"/>
  <c r="E26" i="9"/>
  <c r="K26" i="9" s="1"/>
  <c r="L25" i="9"/>
  <c r="I25" i="9"/>
  <c r="H25" i="9"/>
  <c r="G25" i="9"/>
  <c r="F25" i="9"/>
  <c r="E25" i="9"/>
  <c r="K25" i="9" s="1"/>
  <c r="M25" i="9" s="1"/>
  <c r="L24" i="9"/>
  <c r="J24" i="9"/>
  <c r="I24" i="9"/>
  <c r="H24" i="9"/>
  <c r="G24" i="9"/>
  <c r="F24" i="9"/>
  <c r="E24" i="9"/>
  <c r="K24" i="9" s="1"/>
  <c r="L23" i="9"/>
  <c r="J23" i="9"/>
  <c r="I23" i="9"/>
  <c r="H23" i="9"/>
  <c r="G23" i="9"/>
  <c r="F23" i="9"/>
  <c r="E23" i="9"/>
  <c r="K23" i="9" s="1"/>
  <c r="M23" i="9" s="1"/>
  <c r="L22" i="9"/>
  <c r="J22" i="9"/>
  <c r="I22" i="9"/>
  <c r="H22" i="9"/>
  <c r="G22" i="9"/>
  <c r="F22" i="9"/>
  <c r="E22" i="9"/>
  <c r="L21" i="9"/>
  <c r="J21" i="9"/>
  <c r="I21" i="9"/>
  <c r="H21" i="9"/>
  <c r="G21" i="9"/>
  <c r="F21" i="9"/>
  <c r="E21" i="9"/>
  <c r="L20" i="9"/>
  <c r="I20" i="9"/>
  <c r="H20" i="9"/>
  <c r="G20" i="9"/>
  <c r="F20" i="9"/>
  <c r="E20" i="9"/>
  <c r="L349" i="3"/>
  <c r="L348" i="3"/>
  <c r="N348" i="3" s="1"/>
  <c r="L346" i="3"/>
  <c r="O346" i="3" s="1"/>
  <c r="L345" i="3"/>
  <c r="O345" i="3" s="1"/>
  <c r="P345" i="3" s="1"/>
  <c r="L344" i="3"/>
  <c r="L343" i="3"/>
  <c r="O343" i="3" s="1"/>
  <c r="P343" i="3" s="1"/>
  <c r="L342" i="3"/>
  <c r="O342" i="3" s="1"/>
  <c r="L339" i="3"/>
  <c r="L338" i="3"/>
  <c r="O338" i="3" s="1"/>
  <c r="R338" i="3" s="1"/>
  <c r="L337" i="3"/>
  <c r="O337" i="3" s="1"/>
  <c r="L336" i="3"/>
  <c r="O336" i="3" s="1"/>
  <c r="L333" i="3"/>
  <c r="O333" i="3" s="1"/>
  <c r="R333" i="3" s="1"/>
  <c r="L332" i="3"/>
  <c r="O332" i="3" s="1"/>
  <c r="L331" i="3"/>
  <c r="O331" i="3" s="1"/>
  <c r="L330" i="3"/>
  <c r="O330" i="3" s="1"/>
  <c r="L327" i="3"/>
  <c r="O327" i="3" s="1"/>
  <c r="R327" i="3" s="1"/>
  <c r="L326" i="3"/>
  <c r="O326" i="3" s="1"/>
  <c r="L325" i="3"/>
  <c r="L324" i="3"/>
  <c r="O324" i="3" s="1"/>
  <c r="L322" i="3"/>
  <c r="L321" i="3"/>
  <c r="O321" i="3" s="1"/>
  <c r="P321" i="3" s="1"/>
  <c r="Q321" i="3" s="1"/>
  <c r="L320" i="3"/>
  <c r="O320" i="3" s="1"/>
  <c r="L319" i="3"/>
  <c r="O319" i="3" s="1"/>
  <c r="R319" i="3" s="1"/>
  <c r="L318" i="3"/>
  <c r="O318" i="3" s="1"/>
  <c r="L316" i="3"/>
  <c r="L315" i="3"/>
  <c r="O315" i="3" s="1"/>
  <c r="R315" i="3" s="1"/>
  <c r="L314" i="3"/>
  <c r="L313" i="3"/>
  <c r="O313" i="3" s="1"/>
  <c r="R313" i="3" s="1"/>
  <c r="L312" i="3"/>
  <c r="N312" i="3" s="1"/>
  <c r="L309" i="3"/>
  <c r="N309" i="3" s="1"/>
  <c r="L308" i="3"/>
  <c r="Q308" i="3" s="1"/>
  <c r="L307" i="3"/>
  <c r="L306" i="3"/>
  <c r="L303" i="3"/>
  <c r="N303" i="3" s="1"/>
  <c r="L302" i="3"/>
  <c r="Q302" i="3" s="1"/>
  <c r="L301" i="3"/>
  <c r="N301" i="3" s="1"/>
  <c r="L300" i="3"/>
  <c r="Q300" i="3" s="1"/>
  <c r="L297" i="3"/>
  <c r="N297" i="3" s="1"/>
  <c r="L296" i="3"/>
  <c r="N296" i="3" s="1"/>
  <c r="L295" i="3"/>
  <c r="N295" i="3" s="1"/>
  <c r="L294" i="3"/>
  <c r="N294" i="3" s="1"/>
  <c r="L291" i="3"/>
  <c r="O291" i="3" s="1"/>
  <c r="L290" i="3"/>
  <c r="O290" i="3" s="1"/>
  <c r="P290" i="3" s="1"/>
  <c r="L289" i="3"/>
  <c r="L288" i="3"/>
  <c r="Q288" i="3" s="1"/>
  <c r="L287" i="3"/>
  <c r="O287" i="3" s="1"/>
  <c r="L284" i="3"/>
  <c r="L283" i="3"/>
  <c r="N283" i="3" s="1"/>
  <c r="L282" i="3"/>
  <c r="L281" i="3"/>
  <c r="N281" i="3" s="1"/>
  <c r="L278" i="3"/>
  <c r="L277" i="3"/>
  <c r="N277" i="3" s="1"/>
  <c r="L276" i="3"/>
  <c r="Q276" i="3" s="1"/>
  <c r="L275" i="3"/>
  <c r="L273" i="3"/>
  <c r="N273" i="3" s="1"/>
  <c r="L272" i="3"/>
  <c r="L271" i="3"/>
  <c r="O271" i="3" s="1"/>
  <c r="L270" i="3"/>
  <c r="N270" i="3" s="1"/>
  <c r="L269" i="3"/>
  <c r="L267" i="3"/>
  <c r="N267" i="3" s="1"/>
  <c r="L266" i="3"/>
  <c r="O266" i="3" s="1"/>
  <c r="P266" i="3" s="1"/>
  <c r="L265" i="3"/>
  <c r="L264" i="3"/>
  <c r="N264" i="3" s="1"/>
  <c r="L263" i="3"/>
  <c r="N263" i="3" s="1"/>
  <c r="L260" i="3"/>
  <c r="N260" i="3" s="1"/>
  <c r="L259" i="3"/>
  <c r="N259" i="3" s="1"/>
  <c r="L258" i="3"/>
  <c r="O258" i="3" s="1"/>
  <c r="P258" i="3" s="1"/>
  <c r="L257" i="3"/>
  <c r="L254" i="3"/>
  <c r="O254" i="3" s="1"/>
  <c r="L253" i="3"/>
  <c r="O253" i="3" s="1"/>
  <c r="P253" i="3" s="1"/>
  <c r="Q253" i="3" s="1"/>
  <c r="L252" i="3"/>
  <c r="N252" i="3" s="1"/>
  <c r="L251" i="3"/>
  <c r="L248" i="3"/>
  <c r="O248" i="3" s="1"/>
  <c r="L247" i="3"/>
  <c r="O247" i="3" s="1"/>
  <c r="P247" i="3" s="1"/>
  <c r="Q247" i="3" s="1"/>
  <c r="L246" i="3"/>
  <c r="O246" i="3" s="1"/>
  <c r="L245" i="3"/>
  <c r="N245" i="3" s="1"/>
  <c r="L242" i="3"/>
  <c r="O242" i="3" s="1"/>
  <c r="L241" i="3"/>
  <c r="N241" i="3" s="1"/>
  <c r="L240" i="3"/>
  <c r="N240" i="3" s="1"/>
  <c r="L239" i="3"/>
  <c r="L236" i="3"/>
  <c r="O236" i="3" s="1"/>
  <c r="L235" i="3"/>
  <c r="O235" i="3" s="1"/>
  <c r="P235" i="3" s="1"/>
  <c r="Q235" i="3" s="1"/>
  <c r="L234" i="3"/>
  <c r="N234" i="3" s="1"/>
  <c r="L233" i="3"/>
  <c r="L231" i="3"/>
  <c r="O231" i="3" s="1"/>
  <c r="P231" i="3" s="1"/>
  <c r="Q231" i="3" s="1"/>
  <c r="L230" i="3"/>
  <c r="O230" i="3" s="1"/>
  <c r="R230" i="3" s="1"/>
  <c r="L229" i="3"/>
  <c r="O229" i="3" s="1"/>
  <c r="R229" i="3" s="1"/>
  <c r="L228" i="3"/>
  <c r="L227" i="3"/>
  <c r="O227" i="3" s="1"/>
  <c r="L225" i="3"/>
  <c r="O225" i="3" s="1"/>
  <c r="R225" i="3" s="1"/>
  <c r="L224" i="3"/>
  <c r="L223" i="3"/>
  <c r="L222" i="3"/>
  <c r="L221" i="3"/>
  <c r="L219" i="3"/>
  <c r="O219" i="3" s="1"/>
  <c r="P219" i="3" s="1"/>
  <c r="Q219" i="3" s="1"/>
  <c r="L218" i="3"/>
  <c r="L217" i="3"/>
  <c r="L216" i="3"/>
  <c r="O216" i="3" s="1"/>
  <c r="L215" i="3"/>
  <c r="L213" i="3"/>
  <c r="L212" i="3"/>
  <c r="O212" i="3" s="1"/>
  <c r="L211" i="3"/>
  <c r="L210" i="3"/>
  <c r="L209" i="3"/>
  <c r="L207" i="3"/>
  <c r="L206" i="3"/>
  <c r="O206" i="3" s="1"/>
  <c r="L205" i="3"/>
  <c r="L204" i="3"/>
  <c r="L203" i="3"/>
  <c r="L201" i="3"/>
  <c r="O201" i="3" s="1"/>
  <c r="P201" i="3" s="1"/>
  <c r="L200" i="3"/>
  <c r="L199" i="3"/>
  <c r="O199" i="3" s="1"/>
  <c r="P199" i="3" s="1"/>
  <c r="L198" i="3"/>
  <c r="L197" i="3"/>
  <c r="L194" i="3"/>
  <c r="N194" i="3" s="1"/>
  <c r="L193" i="3"/>
  <c r="L192" i="3"/>
  <c r="N192" i="3" s="1"/>
  <c r="L191" i="3"/>
  <c r="N191" i="3" s="1"/>
  <c r="L189" i="3"/>
  <c r="O189" i="3" s="1"/>
  <c r="L188" i="3"/>
  <c r="N188" i="3" s="1"/>
  <c r="L187" i="3"/>
  <c r="Q187" i="3" s="1"/>
  <c r="L186" i="3"/>
  <c r="N186" i="3" s="1"/>
  <c r="L185" i="3"/>
  <c r="L183" i="3"/>
  <c r="N183" i="3" s="1"/>
  <c r="L182" i="3"/>
  <c r="N182" i="3" s="1"/>
  <c r="L181" i="3"/>
  <c r="N181" i="3" s="1"/>
  <c r="L180" i="3"/>
  <c r="N180" i="3" s="1"/>
  <c r="L179" i="3"/>
  <c r="L177" i="3"/>
  <c r="L176" i="3"/>
  <c r="N176" i="3" s="1"/>
  <c r="L175" i="3"/>
  <c r="N175" i="3" s="1"/>
  <c r="L174" i="3"/>
  <c r="N174" i="3" s="1"/>
  <c r="L173" i="3"/>
  <c r="N173" i="3" s="1"/>
  <c r="L172" i="3"/>
  <c r="L171" i="3"/>
  <c r="L170" i="3"/>
  <c r="N170" i="3" s="1"/>
  <c r="L169" i="3"/>
  <c r="N169" i="3" s="1"/>
  <c r="L168" i="3"/>
  <c r="N168" i="3" s="1"/>
  <c r="L167" i="3"/>
  <c r="O167" i="3" s="1"/>
  <c r="L165" i="3"/>
  <c r="O165" i="3" s="1"/>
  <c r="P165" i="3" s="1"/>
  <c r="L164" i="3"/>
  <c r="N164" i="3" s="1"/>
  <c r="L163" i="3"/>
  <c r="N163" i="3" s="1"/>
  <c r="L162" i="3"/>
  <c r="N162" i="3" s="1"/>
  <c r="L161" i="3"/>
  <c r="Q161" i="3" s="1"/>
  <c r="L159" i="3"/>
  <c r="Q159" i="3" s="1"/>
  <c r="L158" i="3"/>
  <c r="N158" i="3" s="1"/>
  <c r="L157" i="3"/>
  <c r="N157" i="3" s="1"/>
  <c r="L156" i="3"/>
  <c r="L155" i="3"/>
  <c r="O155" i="3" s="1"/>
  <c r="L153" i="3"/>
  <c r="N153" i="3" s="1"/>
  <c r="L152" i="3"/>
  <c r="L151" i="3"/>
  <c r="N151" i="3" s="1"/>
  <c r="L150" i="3"/>
  <c r="L149" i="3"/>
  <c r="N149" i="3" s="1"/>
  <c r="L147" i="3"/>
  <c r="N147" i="3" s="1"/>
  <c r="L146" i="3"/>
  <c r="N146" i="3" s="1"/>
  <c r="L145" i="3"/>
  <c r="O145" i="3" s="1"/>
  <c r="P145" i="3" s="1"/>
  <c r="L144" i="3"/>
  <c r="L143" i="3"/>
  <c r="L141" i="3"/>
  <c r="O141" i="3" s="1"/>
  <c r="L140" i="3"/>
  <c r="L139" i="3"/>
  <c r="L138" i="3"/>
  <c r="L137" i="3"/>
  <c r="N137" i="3" s="1"/>
  <c r="L135" i="3"/>
  <c r="O135" i="3" s="1"/>
  <c r="R135" i="3" s="1"/>
  <c r="L134" i="3"/>
  <c r="L133" i="3"/>
  <c r="O133" i="3" s="1"/>
  <c r="L132" i="3"/>
  <c r="L131" i="3"/>
  <c r="L129" i="3"/>
  <c r="O129" i="3" s="1"/>
  <c r="P129" i="3" s="1"/>
  <c r="L128" i="3"/>
  <c r="Q128" i="3" s="1"/>
  <c r="L127" i="3"/>
  <c r="O127" i="3" s="1"/>
  <c r="R127" i="3" s="1"/>
  <c r="L126" i="3"/>
  <c r="N126" i="3" s="1"/>
  <c r="L125" i="3"/>
  <c r="O125" i="3" s="1"/>
  <c r="P125" i="3" s="1"/>
  <c r="L123" i="3"/>
  <c r="L122" i="3"/>
  <c r="N122" i="3" s="1"/>
  <c r="L121" i="3"/>
  <c r="N121" i="3" s="1"/>
  <c r="L120" i="3"/>
  <c r="O120" i="3" s="1"/>
  <c r="L119" i="3"/>
  <c r="L117" i="3"/>
  <c r="Q117" i="3" s="1"/>
  <c r="L116" i="3"/>
  <c r="Q116" i="3" s="1"/>
  <c r="L115" i="3"/>
  <c r="N115" i="3" s="1"/>
  <c r="L114" i="3"/>
  <c r="O114" i="3" s="1"/>
  <c r="L113" i="3"/>
  <c r="N113" i="3" s="1"/>
  <c r="L112" i="3"/>
  <c r="L111" i="3"/>
  <c r="L110" i="3"/>
  <c r="O110" i="3" s="1"/>
  <c r="L109" i="3"/>
  <c r="N109" i="3" s="1"/>
  <c r="L108" i="3"/>
  <c r="O108" i="3" s="1"/>
  <c r="P108" i="3" s="1"/>
  <c r="L107" i="3"/>
  <c r="L105" i="3"/>
  <c r="L104" i="3"/>
  <c r="N104" i="3" s="1"/>
  <c r="L103" i="3"/>
  <c r="N103" i="3" s="1"/>
  <c r="L102" i="3"/>
  <c r="N102" i="3" s="1"/>
  <c r="L101" i="3"/>
  <c r="L100" i="3"/>
  <c r="Q100" i="3" s="1"/>
  <c r="L99" i="3"/>
  <c r="Q99" i="3" s="1"/>
  <c r="L98" i="3"/>
  <c r="N98" i="3" s="1"/>
  <c r="L97" i="3"/>
  <c r="L96" i="3"/>
  <c r="N96" i="3" s="1"/>
  <c r="L95" i="3"/>
  <c r="L93" i="3"/>
  <c r="L92" i="3"/>
  <c r="N92" i="3" s="1"/>
  <c r="L91" i="3"/>
  <c r="L90" i="3"/>
  <c r="O90" i="3" s="1"/>
  <c r="P90" i="3" s="1"/>
  <c r="L89" i="3"/>
  <c r="L87" i="3"/>
  <c r="O87" i="3" s="1"/>
  <c r="P87" i="3" s="1"/>
  <c r="L86" i="3"/>
  <c r="L85" i="3"/>
  <c r="N85" i="3" s="1"/>
  <c r="L84" i="3"/>
  <c r="O84" i="3" s="1"/>
  <c r="P84" i="3" s="1"/>
  <c r="Q84" i="3" s="1"/>
  <c r="L83" i="3"/>
  <c r="L81" i="3"/>
  <c r="O81" i="3" s="1"/>
  <c r="R81" i="3" s="1"/>
  <c r="L80" i="3"/>
  <c r="Q80" i="3" s="1"/>
  <c r="L79" i="3"/>
  <c r="N79" i="3" s="1"/>
  <c r="L78" i="3"/>
  <c r="L77" i="3"/>
  <c r="O77" i="3" s="1"/>
  <c r="L75" i="3"/>
  <c r="O75" i="3" s="1"/>
  <c r="R75" i="3" s="1"/>
  <c r="L74" i="3"/>
  <c r="L73" i="3"/>
  <c r="N73" i="3" s="1"/>
  <c r="L72" i="3"/>
  <c r="O72" i="3" s="1"/>
  <c r="P72" i="3" s="1"/>
  <c r="L71" i="3"/>
  <c r="Q71" i="3" s="1"/>
  <c r="L69" i="3"/>
  <c r="N69" i="3" s="1"/>
  <c r="L68" i="3"/>
  <c r="O68" i="3" s="1"/>
  <c r="P68" i="3" s="1"/>
  <c r="L67" i="3"/>
  <c r="Q67" i="3" s="1"/>
  <c r="L66" i="3"/>
  <c r="L65" i="3"/>
  <c r="N65" i="3" s="1"/>
  <c r="L63" i="3"/>
  <c r="Q63" i="3" s="1"/>
  <c r="L62" i="3"/>
  <c r="L61" i="3"/>
  <c r="N61" i="3" s="1"/>
  <c r="L60" i="3"/>
  <c r="O60" i="3" s="1"/>
  <c r="P60" i="3" s="1"/>
  <c r="Q60" i="3" s="1"/>
  <c r="L59" i="3"/>
  <c r="N59" i="3" s="1"/>
  <c r="L57" i="3"/>
  <c r="N57" i="3" s="1"/>
  <c r="L56" i="3"/>
  <c r="O56" i="3" s="1"/>
  <c r="P56" i="3" s="1"/>
  <c r="L55" i="3"/>
  <c r="O55" i="3" s="1"/>
  <c r="R55" i="3" s="1"/>
  <c r="L54" i="3"/>
  <c r="L53" i="3"/>
  <c r="N53" i="3" s="1"/>
  <c r="L51" i="3"/>
  <c r="Q51" i="3" s="1"/>
  <c r="L50" i="3"/>
  <c r="N50" i="3" s="1"/>
  <c r="L49" i="3"/>
  <c r="Q49" i="3" s="1"/>
  <c r="L48" i="3"/>
  <c r="N48" i="3" s="1"/>
  <c r="L47" i="3"/>
  <c r="O47" i="3" s="1"/>
  <c r="P47" i="3" s="1"/>
  <c r="L44" i="3"/>
  <c r="O44" i="3" s="1"/>
  <c r="L43" i="3"/>
  <c r="N43" i="3" s="1"/>
  <c r="L42" i="3"/>
  <c r="N42" i="3" s="1"/>
  <c r="L41" i="3"/>
  <c r="N41" i="3" s="1"/>
  <c r="L40" i="3"/>
  <c r="O40" i="3" s="1"/>
  <c r="L38" i="3"/>
  <c r="O38" i="3" s="1"/>
  <c r="L37" i="3"/>
  <c r="O37" i="3" s="1"/>
  <c r="L36" i="3"/>
  <c r="O36" i="3" s="1"/>
  <c r="P36" i="3" s="1"/>
  <c r="Q36" i="3" s="1"/>
  <c r="L35" i="3"/>
  <c r="O35" i="3" s="1"/>
  <c r="R35" i="3" s="1"/>
  <c r="O34" i="3"/>
  <c r="R34" i="3" s="1"/>
  <c r="L32" i="3"/>
  <c r="O32" i="3" s="1"/>
  <c r="L31" i="3"/>
  <c r="O31" i="3" s="1"/>
  <c r="L30" i="3"/>
  <c r="O30" i="3" s="1"/>
  <c r="L29" i="3"/>
  <c r="O29" i="3" s="1"/>
  <c r="P29" i="3" s="1"/>
  <c r="Q29" i="3" s="1"/>
  <c r="L28" i="3"/>
  <c r="O28" i="3" s="1"/>
  <c r="R28" i="3" s="1"/>
  <c r="L27" i="3"/>
  <c r="O27" i="3" s="1"/>
  <c r="L26" i="3"/>
  <c r="N26" i="3" s="1"/>
  <c r="L25" i="3"/>
  <c r="O25" i="3" s="1"/>
  <c r="L24" i="3"/>
  <c r="O24" i="3" s="1"/>
  <c r="L23" i="3"/>
  <c r="O23" i="3" s="1"/>
  <c r="P23" i="3" s="1"/>
  <c r="Q23" i="3" s="1"/>
  <c r="L22" i="3"/>
  <c r="O22" i="3" s="1"/>
  <c r="R22" i="3" s="1"/>
  <c r="L21" i="3"/>
  <c r="L349" i="20"/>
  <c r="O349" i="20" s="1"/>
  <c r="L348" i="20"/>
  <c r="R348" i="20" s="1"/>
  <c r="L347" i="20"/>
  <c r="N347" i="20" s="1"/>
  <c r="L346" i="20"/>
  <c r="R346" i="20" s="1"/>
  <c r="L345" i="20"/>
  <c r="P345" i="20" s="1"/>
  <c r="S345" i="20" s="1"/>
  <c r="L344" i="20"/>
  <c r="O344" i="20" s="1"/>
  <c r="L343" i="20"/>
  <c r="L342" i="20"/>
  <c r="O342" i="20" s="1"/>
  <c r="L341" i="20"/>
  <c r="L340" i="20"/>
  <c r="O340" i="20" s="1"/>
  <c r="L339" i="20"/>
  <c r="P339" i="20" s="1"/>
  <c r="S339" i="20" s="1"/>
  <c r="L338" i="20"/>
  <c r="O338" i="20" s="1"/>
  <c r="L337" i="20"/>
  <c r="O337" i="20" s="1"/>
  <c r="L336" i="20"/>
  <c r="N336" i="20" s="1"/>
  <c r="L335" i="20"/>
  <c r="N335" i="20" s="1"/>
  <c r="L334" i="20"/>
  <c r="O334" i="20" s="1"/>
  <c r="L333" i="20"/>
  <c r="P333" i="20" s="1"/>
  <c r="Q333" i="20" s="1"/>
  <c r="L332" i="20"/>
  <c r="P332" i="20" s="1"/>
  <c r="Q332" i="20" s="1"/>
  <c r="L331" i="20"/>
  <c r="N331" i="20" s="1"/>
  <c r="L330" i="20"/>
  <c r="L329" i="20"/>
  <c r="P329" i="20" s="1"/>
  <c r="L328" i="20"/>
  <c r="P328" i="20" s="1"/>
  <c r="L327" i="20"/>
  <c r="P327" i="20" s="1"/>
  <c r="L326" i="20"/>
  <c r="P326" i="20" s="1"/>
  <c r="L325" i="20"/>
  <c r="N325" i="20" s="1"/>
  <c r="L324" i="20"/>
  <c r="P324" i="20" s="1"/>
  <c r="L323" i="20"/>
  <c r="R323" i="20" s="1"/>
  <c r="L322" i="20"/>
  <c r="R322" i="20" s="1"/>
  <c r="L321" i="20"/>
  <c r="N321" i="20" s="1"/>
  <c r="L320" i="20"/>
  <c r="N320" i="20" s="1"/>
  <c r="L319" i="20"/>
  <c r="P319" i="20" s="1"/>
  <c r="L318" i="20"/>
  <c r="P318" i="20" s="1"/>
  <c r="Q318" i="20" s="1"/>
  <c r="L317" i="20"/>
  <c r="O317" i="20" s="1"/>
  <c r="L316" i="20"/>
  <c r="P316" i="20" s="1"/>
  <c r="S316" i="20" s="1"/>
  <c r="L315" i="20"/>
  <c r="R315" i="20" s="1"/>
  <c r="L314" i="20"/>
  <c r="P314" i="20" s="1"/>
  <c r="Q314" i="20" s="1"/>
  <c r="L313" i="20"/>
  <c r="O313" i="20" s="1"/>
  <c r="L312" i="20"/>
  <c r="N312" i="20" s="1"/>
  <c r="L311" i="20"/>
  <c r="P311" i="20" s="1"/>
  <c r="Q311" i="20" s="1"/>
  <c r="L310" i="20"/>
  <c r="L309" i="20"/>
  <c r="N309" i="20" s="1"/>
  <c r="L308" i="20"/>
  <c r="L307" i="20"/>
  <c r="P307" i="20" s="1"/>
  <c r="L306" i="20"/>
  <c r="L305" i="20"/>
  <c r="L304" i="20"/>
  <c r="P304" i="20" s="1"/>
  <c r="L303" i="20"/>
  <c r="R303" i="20" s="1"/>
  <c r="L302" i="20"/>
  <c r="P302" i="20" s="1"/>
  <c r="L301" i="20"/>
  <c r="O301" i="20" s="1"/>
  <c r="L300" i="20"/>
  <c r="P300" i="20" s="1"/>
  <c r="S300" i="20" s="1"/>
  <c r="L299" i="20"/>
  <c r="N299" i="20" s="1"/>
  <c r="Q299" i="20" s="1"/>
  <c r="L298" i="20"/>
  <c r="L297" i="20"/>
  <c r="L296" i="20"/>
  <c r="N296" i="20" s="1"/>
  <c r="L295" i="20"/>
  <c r="O295" i="20" s="1"/>
  <c r="L294" i="20"/>
  <c r="N294" i="20" s="1"/>
  <c r="L292" i="20"/>
  <c r="L291" i="20"/>
  <c r="N291" i="20" s="1"/>
  <c r="L290" i="20"/>
  <c r="L289" i="20"/>
  <c r="R289" i="20" s="1"/>
  <c r="L288" i="20"/>
  <c r="N288" i="20" s="1"/>
  <c r="L287" i="20"/>
  <c r="N287" i="20" s="1"/>
  <c r="L286" i="20"/>
  <c r="L285" i="20"/>
  <c r="N285" i="20" s="1"/>
  <c r="L284" i="20"/>
  <c r="R284" i="20" s="1"/>
  <c r="L283" i="20"/>
  <c r="L282" i="20"/>
  <c r="O282" i="20" s="1"/>
  <c r="L281" i="20"/>
  <c r="L280" i="20"/>
  <c r="L279" i="20"/>
  <c r="R279" i="20" s="1"/>
  <c r="L278" i="20"/>
  <c r="L277" i="20"/>
  <c r="R277" i="20" s="1"/>
  <c r="L276" i="20"/>
  <c r="L275" i="20"/>
  <c r="O275" i="20" s="1"/>
  <c r="L274" i="20"/>
  <c r="R274" i="20" s="1"/>
  <c r="L273" i="20"/>
  <c r="P273" i="20" s="1"/>
  <c r="Q273" i="20" s="1"/>
  <c r="L272" i="20"/>
  <c r="O272" i="20" s="1"/>
  <c r="L271" i="20"/>
  <c r="R271" i="20" s="1"/>
  <c r="L270" i="20"/>
  <c r="O270" i="20" s="1"/>
  <c r="L269" i="20"/>
  <c r="N269" i="20" s="1"/>
  <c r="L268" i="20"/>
  <c r="P268" i="20" s="1"/>
  <c r="S268" i="20" s="1"/>
  <c r="L267" i="20"/>
  <c r="P267" i="20" s="1"/>
  <c r="L266" i="20"/>
  <c r="N266" i="20" s="1"/>
  <c r="L265" i="20"/>
  <c r="N265" i="20" s="1"/>
  <c r="L264" i="20"/>
  <c r="O264" i="20" s="1"/>
  <c r="L263" i="20"/>
  <c r="P263" i="20" s="1"/>
  <c r="L262" i="20"/>
  <c r="L261" i="20"/>
  <c r="L260" i="20"/>
  <c r="R260" i="20" s="1"/>
  <c r="L259" i="20"/>
  <c r="L258" i="20"/>
  <c r="O258" i="20" s="1"/>
  <c r="L257" i="20"/>
  <c r="N257" i="20" s="1"/>
  <c r="L256" i="20"/>
  <c r="P256" i="20" s="1"/>
  <c r="S256" i="20" s="1"/>
  <c r="L255" i="20"/>
  <c r="P255" i="20" s="1"/>
  <c r="L254" i="20"/>
  <c r="N254" i="20" s="1"/>
  <c r="L253" i="20"/>
  <c r="N253" i="20" s="1"/>
  <c r="L252" i="20"/>
  <c r="O252" i="20" s="1"/>
  <c r="L251" i="20"/>
  <c r="R251" i="20" s="1"/>
  <c r="L250" i="20"/>
  <c r="L249" i="20"/>
  <c r="L248" i="20"/>
  <c r="N248" i="20" s="1"/>
  <c r="L247" i="20"/>
  <c r="L246" i="20"/>
  <c r="O246" i="20" s="1"/>
  <c r="L245" i="20"/>
  <c r="P245" i="20" s="1"/>
  <c r="S245" i="20" s="1"/>
  <c r="L244" i="20"/>
  <c r="P244" i="20" s="1"/>
  <c r="S244" i="20" s="1"/>
  <c r="L243" i="20"/>
  <c r="N243" i="20" s="1"/>
  <c r="L242" i="20"/>
  <c r="O242" i="20" s="1"/>
  <c r="L241" i="20"/>
  <c r="R241" i="20" s="1"/>
  <c r="L240" i="20"/>
  <c r="N240" i="20" s="1"/>
  <c r="L239" i="20"/>
  <c r="L238" i="20"/>
  <c r="O238" i="20" s="1"/>
  <c r="L237" i="20"/>
  <c r="O237" i="20" s="1"/>
  <c r="L236" i="20"/>
  <c r="O236" i="20" s="1"/>
  <c r="L235" i="20"/>
  <c r="P235" i="20" s="1"/>
  <c r="L234" i="20"/>
  <c r="O234" i="20" s="1"/>
  <c r="L233" i="20"/>
  <c r="N233" i="20" s="1"/>
  <c r="L232" i="20"/>
  <c r="R232" i="20" s="1"/>
  <c r="L231" i="20"/>
  <c r="N231" i="20" s="1"/>
  <c r="L230" i="20"/>
  <c r="O230" i="20" s="1"/>
  <c r="L229" i="20"/>
  <c r="N229" i="20" s="1"/>
  <c r="L228" i="20"/>
  <c r="R228" i="20" s="1"/>
  <c r="L227" i="20"/>
  <c r="N227" i="20" s="1"/>
  <c r="L226" i="20"/>
  <c r="O226" i="20" s="1"/>
  <c r="L225" i="20"/>
  <c r="O225" i="20" s="1"/>
  <c r="L224" i="20"/>
  <c r="P224" i="20" s="1"/>
  <c r="S224" i="20" s="1"/>
  <c r="L223" i="20"/>
  <c r="P223" i="20" s="1"/>
  <c r="S223" i="20" s="1"/>
  <c r="L222" i="20"/>
  <c r="P222" i="20" s="1"/>
  <c r="Q222" i="20" s="1"/>
  <c r="L221" i="20"/>
  <c r="O221" i="20" s="1"/>
  <c r="L220" i="20"/>
  <c r="O220" i="20" s="1"/>
  <c r="L219" i="20"/>
  <c r="P219" i="20" s="1"/>
  <c r="Q219" i="20" s="1"/>
  <c r="R219" i="20" s="1"/>
  <c r="L218" i="20"/>
  <c r="P218" i="20" s="1"/>
  <c r="S218" i="20" s="1"/>
  <c r="L217" i="20"/>
  <c r="P217" i="20" s="1"/>
  <c r="L216" i="20"/>
  <c r="O216" i="20" s="1"/>
  <c r="L215" i="20"/>
  <c r="P215" i="20" s="1"/>
  <c r="Q215" i="20" s="1"/>
  <c r="R215" i="20" s="1"/>
  <c r="L214" i="20"/>
  <c r="L213" i="20"/>
  <c r="N213" i="20" s="1"/>
  <c r="L212" i="20"/>
  <c r="N212" i="20" s="1"/>
  <c r="L211" i="20"/>
  <c r="P211" i="20" s="1"/>
  <c r="Q211" i="20" s="1"/>
  <c r="L210" i="20"/>
  <c r="P210" i="20" s="1"/>
  <c r="L209" i="20"/>
  <c r="L208" i="20"/>
  <c r="O208" i="20" s="1"/>
  <c r="L207" i="20"/>
  <c r="N207" i="20" s="1"/>
  <c r="L206" i="20"/>
  <c r="N206" i="20" s="1"/>
  <c r="L205" i="20"/>
  <c r="N205" i="20" s="1"/>
  <c r="L204" i="20"/>
  <c r="L203" i="20"/>
  <c r="N203" i="20" s="1"/>
  <c r="L202" i="20"/>
  <c r="L201" i="20"/>
  <c r="N201" i="20" s="1"/>
  <c r="L200" i="20"/>
  <c r="O200" i="20" s="1"/>
  <c r="L199" i="20"/>
  <c r="N199" i="20" s="1"/>
  <c r="L198" i="20"/>
  <c r="N198" i="20" s="1"/>
  <c r="L197" i="20"/>
  <c r="N197" i="20" s="1"/>
  <c r="L196" i="20"/>
  <c r="R196" i="20" s="1"/>
  <c r="L195" i="20"/>
  <c r="N195" i="20" s="1"/>
  <c r="L194" i="20"/>
  <c r="N194" i="20" s="1"/>
  <c r="L193" i="20"/>
  <c r="N193" i="20" s="1"/>
  <c r="L192" i="20"/>
  <c r="L191" i="20"/>
  <c r="P191" i="20" s="1"/>
  <c r="S191" i="20" s="1"/>
  <c r="L190" i="20"/>
  <c r="P190" i="20" s="1"/>
  <c r="S190" i="20" s="1"/>
  <c r="L189" i="20"/>
  <c r="N189" i="20" s="1"/>
  <c r="L188" i="20"/>
  <c r="P188" i="20" s="1"/>
  <c r="S188" i="20" s="1"/>
  <c r="L187" i="20"/>
  <c r="R187" i="20" s="1"/>
  <c r="L186" i="20"/>
  <c r="O186" i="20" s="1"/>
  <c r="L185" i="20"/>
  <c r="O185" i="20" s="1"/>
  <c r="L184" i="20"/>
  <c r="O184" i="20" s="1"/>
  <c r="L183" i="20"/>
  <c r="R183" i="20" s="1"/>
  <c r="L182" i="20"/>
  <c r="O182" i="20" s="1"/>
  <c r="L181" i="20"/>
  <c r="R181" i="20" s="1"/>
  <c r="L180" i="20"/>
  <c r="O180" i="20" s="1"/>
  <c r="L179" i="20"/>
  <c r="O179" i="20" s="1"/>
  <c r="L178" i="20"/>
  <c r="O178" i="20" s="1"/>
  <c r="L177" i="20"/>
  <c r="P177" i="20" s="1"/>
  <c r="L176" i="20"/>
  <c r="N176" i="20" s="1"/>
  <c r="L175" i="20"/>
  <c r="N175" i="20" s="1"/>
  <c r="L174" i="20"/>
  <c r="N174" i="20" s="1"/>
  <c r="L173" i="20"/>
  <c r="L172" i="20"/>
  <c r="L171" i="20"/>
  <c r="N171" i="20" s="1"/>
  <c r="L170" i="20"/>
  <c r="N170" i="20" s="1"/>
  <c r="L169" i="20"/>
  <c r="L168" i="20"/>
  <c r="O168" i="20" s="1"/>
  <c r="L167" i="20"/>
  <c r="P167" i="20" s="1"/>
  <c r="S167" i="20" s="1"/>
  <c r="L166" i="20"/>
  <c r="L165" i="20"/>
  <c r="N165" i="20" s="1"/>
  <c r="L164" i="20"/>
  <c r="N164" i="20" s="1"/>
  <c r="L163" i="20"/>
  <c r="O163" i="20" s="1"/>
  <c r="L162" i="20"/>
  <c r="P162" i="20" s="1"/>
  <c r="L161" i="20"/>
  <c r="R161" i="20" s="1"/>
  <c r="L160" i="20"/>
  <c r="O160" i="20" s="1"/>
  <c r="L159" i="20"/>
  <c r="P159" i="20" s="1"/>
  <c r="L158" i="20"/>
  <c r="N158" i="20" s="1"/>
  <c r="L157" i="20"/>
  <c r="L156" i="20"/>
  <c r="O156" i="20" s="1"/>
  <c r="L155" i="20"/>
  <c r="O155" i="20" s="1"/>
  <c r="L154" i="20"/>
  <c r="L153" i="20"/>
  <c r="L152" i="20"/>
  <c r="N152" i="20" s="1"/>
  <c r="L151" i="20"/>
  <c r="P151" i="20" s="1"/>
  <c r="L150" i="20"/>
  <c r="P150" i="20" s="1"/>
  <c r="S150" i="20" s="1"/>
  <c r="T150" i="20" s="1"/>
  <c r="U150" i="20" s="1"/>
  <c r="L149" i="20"/>
  <c r="N149" i="20" s="1"/>
  <c r="L148" i="20"/>
  <c r="R148" i="20" s="1"/>
  <c r="L147" i="20"/>
  <c r="N147" i="20" s="1"/>
  <c r="L146" i="20"/>
  <c r="P146" i="20" s="1"/>
  <c r="S146" i="20" s="1"/>
  <c r="L145" i="20"/>
  <c r="N145" i="20" s="1"/>
  <c r="L144" i="20"/>
  <c r="L143" i="20"/>
  <c r="O143" i="20" s="1"/>
  <c r="L142" i="20"/>
  <c r="L141" i="20"/>
  <c r="P141" i="20" s="1"/>
  <c r="L140" i="20"/>
  <c r="N140" i="20" s="1"/>
  <c r="L139" i="20"/>
  <c r="P139" i="20" s="1"/>
  <c r="Q139" i="20" s="1"/>
  <c r="L138" i="20"/>
  <c r="P138" i="20" s="1"/>
  <c r="L137" i="20"/>
  <c r="O137" i="20" s="1"/>
  <c r="L136" i="20"/>
  <c r="P136" i="20" s="1"/>
  <c r="L135" i="20"/>
  <c r="P135" i="20" s="1"/>
  <c r="Q135" i="20" s="1"/>
  <c r="L134" i="20"/>
  <c r="P134" i="20" s="1"/>
  <c r="L133" i="20"/>
  <c r="N133" i="20" s="1"/>
  <c r="L132" i="20"/>
  <c r="P132" i="20" s="1"/>
  <c r="Q132" i="20" s="1"/>
  <c r="L131" i="20"/>
  <c r="P131" i="20" s="1"/>
  <c r="Q131" i="20" s="1"/>
  <c r="L130" i="20"/>
  <c r="P130" i="20" s="1"/>
  <c r="Q130" i="20" s="1"/>
  <c r="L129" i="20"/>
  <c r="R129" i="20" s="1"/>
  <c r="L128" i="20"/>
  <c r="R128" i="20" s="1"/>
  <c r="L127" i="20"/>
  <c r="P127" i="20" s="1"/>
  <c r="Q127" i="20" s="1"/>
  <c r="L126" i="20"/>
  <c r="P126" i="20" s="1"/>
  <c r="L125" i="20"/>
  <c r="O125" i="20" s="1"/>
  <c r="L124" i="20"/>
  <c r="P124" i="20" s="1"/>
  <c r="L123" i="20"/>
  <c r="P123" i="20" s="1"/>
  <c r="Q123" i="20" s="1"/>
  <c r="L122" i="20"/>
  <c r="P122" i="20" s="1"/>
  <c r="L121" i="20"/>
  <c r="N121" i="20" s="1"/>
  <c r="L120" i="20"/>
  <c r="L119" i="20"/>
  <c r="P119" i="20" s="1"/>
  <c r="Q119" i="20" s="1"/>
  <c r="L118" i="20"/>
  <c r="P118" i="20" s="1"/>
  <c r="Q118" i="20" s="1"/>
  <c r="L117" i="20"/>
  <c r="R117" i="20" s="1"/>
  <c r="L116" i="20"/>
  <c r="P116" i="20" s="1"/>
  <c r="S116" i="20" s="1"/>
  <c r="L115" i="20"/>
  <c r="P115" i="20" s="1"/>
  <c r="Q115" i="20" s="1"/>
  <c r="L114" i="20"/>
  <c r="P114" i="20" s="1"/>
  <c r="L113" i="20"/>
  <c r="P113" i="20" s="1"/>
  <c r="L112" i="20"/>
  <c r="P112" i="20" s="1"/>
  <c r="L111" i="20"/>
  <c r="P111" i="20" s="1"/>
  <c r="Q111" i="20" s="1"/>
  <c r="L110" i="20"/>
  <c r="P110" i="20" s="1"/>
  <c r="L109" i="20"/>
  <c r="P109" i="20" s="1"/>
  <c r="Q109" i="20" s="1"/>
  <c r="L108" i="20"/>
  <c r="O108" i="20" s="1"/>
  <c r="L107" i="20"/>
  <c r="N107" i="20" s="1"/>
  <c r="L106" i="20"/>
  <c r="P106" i="20" s="1"/>
  <c r="S106" i="20" s="1"/>
  <c r="L105" i="20"/>
  <c r="R105" i="20" s="1"/>
  <c r="L104" i="20"/>
  <c r="P104" i="20" s="1"/>
  <c r="S104" i="20" s="1"/>
  <c r="T104" i="20" s="1"/>
  <c r="L103" i="20"/>
  <c r="P103" i="20" s="1"/>
  <c r="L102" i="20"/>
  <c r="O102" i="20" s="1"/>
  <c r="L101" i="20"/>
  <c r="R101" i="20" s="1"/>
  <c r="L100" i="20"/>
  <c r="O100" i="20" s="1"/>
  <c r="L99" i="20"/>
  <c r="L98" i="20"/>
  <c r="P98" i="20" s="1"/>
  <c r="S98" i="20" s="1"/>
  <c r="L97" i="20"/>
  <c r="P97" i="20" s="1"/>
  <c r="L96" i="20"/>
  <c r="L95" i="20"/>
  <c r="N95" i="20" s="1"/>
  <c r="L94" i="20"/>
  <c r="L93" i="20"/>
  <c r="O93" i="20" s="1"/>
  <c r="L92" i="20"/>
  <c r="P92" i="20" s="1"/>
  <c r="Q92" i="20" s="1"/>
  <c r="R92" i="20" s="1"/>
  <c r="L91" i="20"/>
  <c r="N91" i="20" s="1"/>
  <c r="L90" i="20"/>
  <c r="N90" i="20" s="1"/>
  <c r="L89" i="20"/>
  <c r="P89" i="20" s="1"/>
  <c r="L88" i="20"/>
  <c r="L87" i="20"/>
  <c r="N87" i="20" s="1"/>
  <c r="L86" i="20"/>
  <c r="N86" i="20" s="1"/>
  <c r="L85" i="20"/>
  <c r="R85" i="20" s="1"/>
  <c r="L84" i="20"/>
  <c r="L83" i="20"/>
  <c r="N83" i="20" s="1"/>
  <c r="L82" i="20"/>
  <c r="L81" i="20"/>
  <c r="R81" i="20" s="1"/>
  <c r="L80" i="20"/>
  <c r="P80" i="20" s="1"/>
  <c r="L79" i="20"/>
  <c r="N79" i="20" s="1"/>
  <c r="L78" i="20"/>
  <c r="P78" i="20" s="1"/>
  <c r="S78" i="20" s="1"/>
  <c r="L77" i="20"/>
  <c r="P77" i="20" s="1"/>
  <c r="L76" i="20"/>
  <c r="L75" i="20"/>
  <c r="O75" i="20" s="1"/>
  <c r="L74" i="20"/>
  <c r="N74" i="20" s="1"/>
  <c r="L73" i="20"/>
  <c r="P73" i="20" s="1"/>
  <c r="L72" i="20"/>
  <c r="R72" i="20" s="1"/>
  <c r="L71" i="20"/>
  <c r="N71" i="20" s="1"/>
  <c r="L70" i="20"/>
  <c r="L69" i="20"/>
  <c r="O69" i="20" s="1"/>
  <c r="L68" i="20"/>
  <c r="N68" i="20" s="1"/>
  <c r="L67" i="20"/>
  <c r="O67" i="20" s="1"/>
  <c r="L66" i="20"/>
  <c r="N66" i="20" s="1"/>
  <c r="L65" i="20"/>
  <c r="N65" i="20" s="1"/>
  <c r="L64" i="20"/>
  <c r="L63" i="20"/>
  <c r="O63" i="20" s="1"/>
  <c r="L62" i="20"/>
  <c r="N62" i="20" s="1"/>
  <c r="L61" i="20"/>
  <c r="P61" i="20" s="1"/>
  <c r="L60" i="20"/>
  <c r="N60" i="20" s="1"/>
  <c r="L59" i="20"/>
  <c r="O59" i="20" s="1"/>
  <c r="L58" i="20"/>
  <c r="P58" i="20" s="1"/>
  <c r="L57" i="20"/>
  <c r="O57" i="20" s="1"/>
  <c r="L56" i="20"/>
  <c r="P56" i="20" s="1"/>
  <c r="L55" i="20"/>
  <c r="O55" i="20" s="1"/>
  <c r="L54" i="20"/>
  <c r="R54" i="20" s="1"/>
  <c r="L53" i="20"/>
  <c r="O53" i="20" s="1"/>
  <c r="L52" i="20"/>
  <c r="R52" i="20" s="1"/>
  <c r="L51" i="20"/>
  <c r="O51" i="20" s="1"/>
  <c r="L50" i="20"/>
  <c r="P50" i="20" s="1"/>
  <c r="L49" i="20"/>
  <c r="O49" i="20" s="1"/>
  <c r="L48" i="20"/>
  <c r="R48" i="20" s="1"/>
  <c r="L47" i="20"/>
  <c r="O47" i="20" s="1"/>
  <c r="L46" i="20"/>
  <c r="L44" i="20"/>
  <c r="O44" i="20" s="1"/>
  <c r="L43" i="20"/>
  <c r="P43" i="20" s="1"/>
  <c r="L42" i="20"/>
  <c r="O42" i="20" s="1"/>
  <c r="L41" i="20"/>
  <c r="N41" i="20" s="1"/>
  <c r="L40" i="20"/>
  <c r="O40" i="20" s="1"/>
  <c r="L39" i="20"/>
  <c r="L38" i="20"/>
  <c r="N38" i="20" s="1"/>
  <c r="L37" i="20"/>
  <c r="O37" i="20" s="1"/>
  <c r="L36" i="20"/>
  <c r="N36" i="20" s="1"/>
  <c r="L35" i="20"/>
  <c r="P35" i="20" s="1"/>
  <c r="P34" i="20"/>
  <c r="S34" i="20" s="1"/>
  <c r="O34" i="20"/>
  <c r="L33" i="20"/>
  <c r="P33" i="20" s="1"/>
  <c r="L32" i="20"/>
  <c r="P32" i="20" s="1"/>
  <c r="S32" i="20" s="1"/>
  <c r="L31" i="20"/>
  <c r="P31" i="20" s="1"/>
  <c r="S31" i="20" s="1"/>
  <c r="L30" i="20"/>
  <c r="P30" i="20" s="1"/>
  <c r="Q30" i="20" s="1"/>
  <c r="R30" i="20" s="1"/>
  <c r="L29" i="20"/>
  <c r="P29" i="20" s="1"/>
  <c r="S29" i="20" s="1"/>
  <c r="L28" i="20"/>
  <c r="P28" i="20" s="1"/>
  <c r="S28" i="20" s="1"/>
  <c r="L27" i="20"/>
  <c r="L26" i="20"/>
  <c r="P26" i="20" s="1"/>
  <c r="Q26" i="20" s="1"/>
  <c r="L25" i="20"/>
  <c r="O25" i="20" s="1"/>
  <c r="L24" i="20"/>
  <c r="P24" i="20" s="1"/>
  <c r="Q24" i="20" s="1"/>
  <c r="R24" i="20" s="1"/>
  <c r="L23" i="20"/>
  <c r="O23" i="20" s="1"/>
  <c r="L22" i="20"/>
  <c r="P22" i="20" s="1"/>
  <c r="Q22" i="20" s="1"/>
  <c r="G26" i="13" l="1"/>
  <c r="O377" i="9"/>
  <c r="P377" i="9"/>
  <c r="N377" i="9"/>
  <c r="O366" i="9"/>
  <c r="M366" i="9"/>
  <c r="P366" i="9" s="1"/>
  <c r="O400" i="9"/>
  <c r="M400" i="9"/>
  <c r="P400" i="9" s="1"/>
  <c r="O383" i="9"/>
  <c r="M383" i="9"/>
  <c r="N383" i="9" s="1"/>
  <c r="O382" i="9"/>
  <c r="M382" i="9"/>
  <c r="G85" i="13"/>
  <c r="G131" i="13"/>
  <c r="O376" i="9"/>
  <c r="M376" i="9"/>
  <c r="O379" i="9"/>
  <c r="M379" i="9"/>
  <c r="M388" i="9"/>
  <c r="O388" i="9"/>
  <c r="M351" i="9"/>
  <c r="O351" i="9"/>
  <c r="O358" i="9"/>
  <c r="M358" i="9"/>
  <c r="P401" i="9"/>
  <c r="N401" i="9"/>
  <c r="M384" i="9"/>
  <c r="O384" i="9"/>
  <c r="Q185" i="13"/>
  <c r="D185" i="13"/>
  <c r="D142" i="13"/>
  <c r="Q187" i="13"/>
  <c r="D187" i="13"/>
  <c r="Q29" i="13"/>
  <c r="D29" i="13"/>
  <c r="Q254" i="13"/>
  <c r="D254" i="13"/>
  <c r="D3" i="13"/>
  <c r="D34" i="13"/>
  <c r="V274" i="3"/>
  <c r="S255" i="13" s="1"/>
  <c r="V218" i="3"/>
  <c r="S199" i="13" s="1"/>
  <c r="W299" i="20"/>
  <c r="R280" i="13" s="1"/>
  <c r="R215" i="9"/>
  <c r="N253" i="3"/>
  <c r="O294" i="3"/>
  <c r="P294" i="3" s="1"/>
  <c r="Q294" i="3" s="1"/>
  <c r="P230" i="3"/>
  <c r="S230" i="3" s="1"/>
  <c r="T230" i="3" s="1"/>
  <c r="O175" i="3"/>
  <c r="R175" i="3" s="1"/>
  <c r="J199" i="13"/>
  <c r="N47" i="3"/>
  <c r="N291" i="3"/>
  <c r="O79" i="3"/>
  <c r="P79" i="3" s="1"/>
  <c r="Q79" i="3" s="1"/>
  <c r="O169" i="3"/>
  <c r="R169" i="3" s="1"/>
  <c r="N112" i="3"/>
  <c r="N160" i="3"/>
  <c r="N172" i="3"/>
  <c r="N75" i="3"/>
  <c r="R253" i="3"/>
  <c r="S253" i="3" s="1"/>
  <c r="T253" i="3" s="1"/>
  <c r="N35" i="3"/>
  <c r="N219" i="3"/>
  <c r="J285" i="13"/>
  <c r="O234" i="3"/>
  <c r="R234" i="3" s="1"/>
  <c r="V304" i="3"/>
  <c r="S285" i="13" s="1"/>
  <c r="O288" i="3"/>
  <c r="R288" i="3" s="1"/>
  <c r="Q295" i="3"/>
  <c r="O98" i="3"/>
  <c r="P98" i="3" s="1"/>
  <c r="N116" i="3"/>
  <c r="O27" i="9"/>
  <c r="M27" i="9"/>
  <c r="P28" i="3"/>
  <c r="Q28" i="3" s="1"/>
  <c r="P34" i="3"/>
  <c r="S34" i="3" s="1"/>
  <c r="T34" i="3" s="1"/>
  <c r="N72" i="3"/>
  <c r="N167" i="3"/>
  <c r="N227" i="3"/>
  <c r="N236" i="3"/>
  <c r="O263" i="3"/>
  <c r="P263" i="3" s="1"/>
  <c r="Q263" i="3" s="1"/>
  <c r="Q318" i="3"/>
  <c r="N36" i="3"/>
  <c r="Q72" i="3"/>
  <c r="O183" i="3"/>
  <c r="P183" i="3" s="1"/>
  <c r="O194" i="3"/>
  <c r="Q258" i="3"/>
  <c r="O276" i="3"/>
  <c r="P276" i="3" s="1"/>
  <c r="Q283" i="3"/>
  <c r="N313" i="3"/>
  <c r="N77" i="3"/>
  <c r="Q246" i="3"/>
  <c r="O264" i="3"/>
  <c r="R264" i="3" s="1"/>
  <c r="Q37" i="3"/>
  <c r="O43" i="3"/>
  <c r="R43" i="3" s="1"/>
  <c r="O260" i="3"/>
  <c r="R260" i="3" s="1"/>
  <c r="O296" i="3"/>
  <c r="P296" i="3" s="1"/>
  <c r="Q296" i="3" s="1"/>
  <c r="O303" i="3"/>
  <c r="P303" i="3" s="1"/>
  <c r="O309" i="3"/>
  <c r="P309" i="3" s="1"/>
  <c r="Q309" i="3" s="1"/>
  <c r="R155" i="3"/>
  <c r="P155" i="3"/>
  <c r="Q155" i="3" s="1"/>
  <c r="P114" i="3"/>
  <c r="Q114" i="3" s="1"/>
  <c r="R114" i="3"/>
  <c r="P271" i="3"/>
  <c r="R271" i="3"/>
  <c r="N49" i="3"/>
  <c r="O53" i="3"/>
  <c r="R53" i="3" s="1"/>
  <c r="N63" i="3"/>
  <c r="N71" i="3"/>
  <c r="N80" i="3"/>
  <c r="O85" i="3"/>
  <c r="P85" i="3" s="1"/>
  <c r="N90" i="3"/>
  <c r="O104" i="3"/>
  <c r="P104" i="3" s="1"/>
  <c r="O115" i="3"/>
  <c r="R115" i="3" s="1"/>
  <c r="O117" i="3"/>
  <c r="R117" i="3" s="1"/>
  <c r="N159" i="3"/>
  <c r="N161" i="3"/>
  <c r="O173" i="3"/>
  <c r="R173" i="3" s="1"/>
  <c r="Q175" i="3"/>
  <c r="O181" i="3"/>
  <c r="R181" i="3" s="1"/>
  <c r="Q183" i="3"/>
  <c r="N216" i="3"/>
  <c r="R219" i="3"/>
  <c r="S219" i="3" s="1"/>
  <c r="T219" i="3" s="1"/>
  <c r="N225" i="3"/>
  <c r="N229" i="3"/>
  <c r="N235" i="3"/>
  <c r="N248" i="3"/>
  <c r="R258" i="3"/>
  <c r="S258" i="3" s="1"/>
  <c r="T258" i="3" s="1"/>
  <c r="Q260" i="3"/>
  <c r="O277" i="3"/>
  <c r="P277" i="3" s="1"/>
  <c r="N302" i="3"/>
  <c r="R321" i="3"/>
  <c r="S321" i="3" s="1"/>
  <c r="N333" i="3"/>
  <c r="N345" i="3"/>
  <c r="O59" i="3"/>
  <c r="R59" i="3" s="1"/>
  <c r="O63" i="3"/>
  <c r="R63" i="3" s="1"/>
  <c r="O71" i="3"/>
  <c r="R71" i="3" s="1"/>
  <c r="O73" i="3"/>
  <c r="P73" i="3" s="1"/>
  <c r="Q73" i="3" s="1"/>
  <c r="Q104" i="3"/>
  <c r="O153" i="3"/>
  <c r="R153" i="3" s="1"/>
  <c r="O159" i="3"/>
  <c r="O161" i="3"/>
  <c r="R161" i="3" s="1"/>
  <c r="Q173" i="3"/>
  <c r="Q181" i="3"/>
  <c r="N206" i="3"/>
  <c r="P225" i="3"/>
  <c r="S225" i="3" s="1"/>
  <c r="T225" i="3" s="1"/>
  <c r="P229" i="3"/>
  <c r="S229" i="3" s="1"/>
  <c r="T229" i="3" s="1"/>
  <c r="R235" i="3"/>
  <c r="S235" i="3" s="1"/>
  <c r="T235" i="3" s="1"/>
  <c r="N246" i="3"/>
  <c r="N254" i="3"/>
  <c r="Q277" i="3"/>
  <c r="O297" i="3"/>
  <c r="O302" i="3"/>
  <c r="P302" i="3" s="1"/>
  <c r="N307" i="3"/>
  <c r="P315" i="3"/>
  <c r="S315" i="3" s="1"/>
  <c r="T315" i="3" s="1"/>
  <c r="P319" i="3"/>
  <c r="S319" i="3" s="1"/>
  <c r="T319" i="3" s="1"/>
  <c r="P333" i="3"/>
  <c r="S333" i="3" s="1"/>
  <c r="T333" i="3" s="1"/>
  <c r="Q68" i="3"/>
  <c r="P81" i="3"/>
  <c r="S81" i="3" s="1"/>
  <c r="T81" i="3" s="1"/>
  <c r="O96" i="3"/>
  <c r="R96" i="3" s="1"/>
  <c r="N110" i="3"/>
  <c r="N114" i="3"/>
  <c r="N135" i="3"/>
  <c r="N165" i="3"/>
  <c r="O168" i="3"/>
  <c r="P168" i="3" s="1"/>
  <c r="Q206" i="3"/>
  <c r="N212" i="3"/>
  <c r="Q254" i="3"/>
  <c r="O259" i="3"/>
  <c r="P259" i="3" s="1"/>
  <c r="N276" i="3"/>
  <c r="O283" i="3"/>
  <c r="R283" i="3" s="1"/>
  <c r="N288" i="3"/>
  <c r="O307" i="3"/>
  <c r="P307" i="3" s="1"/>
  <c r="Q307" i="3" s="1"/>
  <c r="N23" i="3"/>
  <c r="N31" i="3"/>
  <c r="N51" i="3"/>
  <c r="O116" i="3"/>
  <c r="P116" i="3" s="1"/>
  <c r="O126" i="3"/>
  <c r="R126" i="3" s="1"/>
  <c r="N155" i="3"/>
  <c r="O158" i="3"/>
  <c r="Q165" i="3"/>
  <c r="Q266" i="3"/>
  <c r="N324" i="3"/>
  <c r="O348" i="3"/>
  <c r="P348" i="3" s="1"/>
  <c r="N28" i="3"/>
  <c r="O51" i="3"/>
  <c r="P51" i="3" s="1"/>
  <c r="Q56" i="3"/>
  <c r="O65" i="3"/>
  <c r="R65" i="3" s="1"/>
  <c r="O69" i="3"/>
  <c r="R69" i="3" s="1"/>
  <c r="O92" i="3"/>
  <c r="R92" i="3" s="1"/>
  <c r="O137" i="3"/>
  <c r="R137" i="3" s="1"/>
  <c r="O162" i="3"/>
  <c r="P162" i="3" s="1"/>
  <c r="Q162" i="3" s="1"/>
  <c r="O191" i="3"/>
  <c r="R191" i="3" s="1"/>
  <c r="N230" i="3"/>
  <c r="N242" i="3"/>
  <c r="O281" i="3"/>
  <c r="P281" i="3" s="1"/>
  <c r="Q281" i="3" s="1"/>
  <c r="P313" i="3"/>
  <c r="Q313" i="3" s="1"/>
  <c r="N320" i="3"/>
  <c r="Q324" i="3"/>
  <c r="N336" i="3"/>
  <c r="O23" i="9"/>
  <c r="O52" i="3"/>
  <c r="P52" i="3" s="1"/>
  <c r="Q52" i="3"/>
  <c r="R46" i="3"/>
  <c r="P46" i="3"/>
  <c r="Q46" i="3" s="1"/>
  <c r="P30" i="3"/>
  <c r="Q30" i="3" s="1"/>
  <c r="R30" i="3"/>
  <c r="P32" i="3"/>
  <c r="Q32" i="3" s="1"/>
  <c r="R32" i="3"/>
  <c r="P37" i="3"/>
  <c r="R37" i="3"/>
  <c r="P24" i="3"/>
  <c r="Q24" i="3" s="1"/>
  <c r="R24" i="3"/>
  <c r="P133" i="3"/>
  <c r="Q133" i="3" s="1"/>
  <c r="R133" i="3"/>
  <c r="L347" i="3"/>
  <c r="O347" i="3" s="1"/>
  <c r="J343" i="9"/>
  <c r="J313" i="9"/>
  <c r="K313" i="9" s="1"/>
  <c r="M313" i="9" s="1"/>
  <c r="P313" i="9" s="1"/>
  <c r="L317" i="3"/>
  <c r="J289" i="9"/>
  <c r="K289" i="9" s="1"/>
  <c r="M289" i="9" s="1"/>
  <c r="P289" i="9" s="1"/>
  <c r="L292" i="3"/>
  <c r="N292" i="3" s="1"/>
  <c r="J271" i="9"/>
  <c r="K271" i="9" s="1"/>
  <c r="M271" i="9" s="1"/>
  <c r="N271" i="9" s="1"/>
  <c r="L274" i="3"/>
  <c r="J193" i="9"/>
  <c r="K193" i="9" s="1"/>
  <c r="M193" i="9" s="1"/>
  <c r="N193" i="9" s="1"/>
  <c r="O193" i="9" s="1"/>
  <c r="L196" i="3"/>
  <c r="N25" i="3"/>
  <c r="N29" i="3"/>
  <c r="P75" i="3"/>
  <c r="Q75" i="3" s="1"/>
  <c r="L82" i="3"/>
  <c r="Q87" i="3"/>
  <c r="N87" i="3"/>
  <c r="Q90" i="3"/>
  <c r="O112" i="3"/>
  <c r="Q119" i="3"/>
  <c r="O119" i="3"/>
  <c r="P119" i="3" s="1"/>
  <c r="O122" i="3"/>
  <c r="P122" i="3" s="1"/>
  <c r="L136" i="3"/>
  <c r="O144" i="3"/>
  <c r="P144" i="3" s="1"/>
  <c r="Q144" i="3" s="1"/>
  <c r="N144" i="3"/>
  <c r="O147" i="3"/>
  <c r="N150" i="3"/>
  <c r="O150" i="3"/>
  <c r="P150" i="3" s="1"/>
  <c r="L208" i="3"/>
  <c r="O223" i="3"/>
  <c r="N223" i="3"/>
  <c r="L262" i="3"/>
  <c r="Q278" i="3"/>
  <c r="O278" i="3"/>
  <c r="P278" i="3" s="1"/>
  <c r="N278" i="3"/>
  <c r="N282" i="3"/>
  <c r="O282" i="3"/>
  <c r="L305" i="3"/>
  <c r="L329" i="3"/>
  <c r="J336" i="9"/>
  <c r="K336" i="9" s="1"/>
  <c r="M336" i="9" s="1"/>
  <c r="L340" i="3"/>
  <c r="O340" i="3" s="1"/>
  <c r="J330" i="9"/>
  <c r="L334" i="3"/>
  <c r="N334" i="3" s="1"/>
  <c r="J324" i="9"/>
  <c r="L328" i="3"/>
  <c r="J306" i="9"/>
  <c r="K306" i="9" s="1"/>
  <c r="M306" i="9" s="1"/>
  <c r="P306" i="9" s="1"/>
  <c r="L310" i="3"/>
  <c r="J300" i="9"/>
  <c r="K300" i="9" s="1"/>
  <c r="M300" i="9" s="1"/>
  <c r="L304" i="3"/>
  <c r="N304" i="3" s="1"/>
  <c r="J294" i="9"/>
  <c r="K294" i="9" s="1"/>
  <c r="M294" i="9" s="1"/>
  <c r="L298" i="3"/>
  <c r="J282" i="9"/>
  <c r="L285" i="3"/>
  <c r="J276" i="9"/>
  <c r="K276" i="9" s="1"/>
  <c r="M276" i="9" s="1"/>
  <c r="L279" i="3"/>
  <c r="N189" i="3"/>
  <c r="L341" i="3"/>
  <c r="O341" i="3" s="1"/>
  <c r="J337" i="9"/>
  <c r="J283" i="9"/>
  <c r="K283" i="9" s="1"/>
  <c r="M283" i="9" s="1"/>
  <c r="N283" i="9" s="1"/>
  <c r="O283" i="9" s="1"/>
  <c r="L286" i="3"/>
  <c r="L256" i="3"/>
  <c r="J253" i="9"/>
  <c r="J241" i="9"/>
  <c r="L244" i="3"/>
  <c r="O244" i="3" s="1"/>
  <c r="J211" i="9"/>
  <c r="K211" i="9" s="1"/>
  <c r="M211" i="9" s="1"/>
  <c r="L214" i="3"/>
  <c r="Q25" i="3"/>
  <c r="L94" i="3"/>
  <c r="Q94" i="3" s="1"/>
  <c r="Q107" i="3"/>
  <c r="N107" i="3"/>
  <c r="Q122" i="3"/>
  <c r="O139" i="3"/>
  <c r="N139" i="3"/>
  <c r="N187" i="3"/>
  <c r="O187" i="3"/>
  <c r="R187" i="3" s="1"/>
  <c r="L190" i="3"/>
  <c r="N190" i="3" s="1"/>
  <c r="O198" i="3"/>
  <c r="N198" i="3"/>
  <c r="N257" i="3"/>
  <c r="O257" i="3"/>
  <c r="Q272" i="3"/>
  <c r="O272" i="3"/>
  <c r="N272" i="3"/>
  <c r="N287" i="3"/>
  <c r="Q287" i="3"/>
  <c r="L299" i="3"/>
  <c r="N299" i="3" s="1"/>
  <c r="O339" i="3"/>
  <c r="P339" i="3" s="1"/>
  <c r="N339" i="3"/>
  <c r="R346" i="3"/>
  <c r="P346" i="3"/>
  <c r="O26" i="9"/>
  <c r="M26" i="9"/>
  <c r="N26" i="9" s="1"/>
  <c r="J43" i="9"/>
  <c r="K43" i="9" s="1"/>
  <c r="M43" i="9" s="1"/>
  <c r="J55" i="9"/>
  <c r="K55" i="9" s="1"/>
  <c r="M55" i="9" s="1"/>
  <c r="L311" i="3"/>
  <c r="O311" i="3" s="1"/>
  <c r="J307" i="9"/>
  <c r="K307" i="9" s="1"/>
  <c r="M307" i="9" s="1"/>
  <c r="L238" i="3"/>
  <c r="J235" i="9"/>
  <c r="K235" i="9" s="1"/>
  <c r="M235" i="9" s="1"/>
  <c r="J175" i="9"/>
  <c r="K175" i="9" s="1"/>
  <c r="M175" i="9" s="1"/>
  <c r="L178" i="3"/>
  <c r="N178" i="3" s="1"/>
  <c r="J163" i="9"/>
  <c r="K163" i="9" s="1"/>
  <c r="M163" i="9" s="1"/>
  <c r="N163" i="9" s="1"/>
  <c r="O163" i="9" s="1"/>
  <c r="L166" i="3"/>
  <c r="N166" i="3" s="1"/>
  <c r="J32" i="9"/>
  <c r="K32" i="9" s="1"/>
  <c r="M32" i="9" s="1"/>
  <c r="P32" i="9" s="1"/>
  <c r="L33" i="3"/>
  <c r="O33" i="3" s="1"/>
  <c r="P33" i="3" s="1"/>
  <c r="Q33" i="3" s="1"/>
  <c r="P22" i="3"/>
  <c r="Q22" i="3" s="1"/>
  <c r="N24" i="3"/>
  <c r="N30" i="3"/>
  <c r="P35" i="3"/>
  <c r="Q35" i="3" s="1"/>
  <c r="N38" i="3"/>
  <c r="O42" i="3"/>
  <c r="P42" i="3" s="1"/>
  <c r="Q42" i="3" s="1"/>
  <c r="N44" i="3"/>
  <c r="O50" i="3"/>
  <c r="O57" i="3"/>
  <c r="R57" i="3" s="1"/>
  <c r="O61" i="3"/>
  <c r="R61" i="3" s="1"/>
  <c r="L64" i="3"/>
  <c r="N64" i="3" s="1"/>
  <c r="N67" i="3"/>
  <c r="L70" i="3"/>
  <c r="O70" i="3" s="1"/>
  <c r="R87" i="3"/>
  <c r="S87" i="3" s="1"/>
  <c r="T87" i="3" s="1"/>
  <c r="O107" i="3"/>
  <c r="N120" i="3"/>
  <c r="L130" i="3"/>
  <c r="N130" i="3" s="1"/>
  <c r="N141" i="3"/>
  <c r="R145" i="3"/>
  <c r="S145" i="3" s="1"/>
  <c r="L148" i="3"/>
  <c r="O148" i="3" s="1"/>
  <c r="O151" i="3"/>
  <c r="L154" i="3"/>
  <c r="O160" i="3"/>
  <c r="O213" i="3"/>
  <c r="N213" i="3"/>
  <c r="Q213" i="3"/>
  <c r="L280" i="3"/>
  <c r="P287" i="3"/>
  <c r="R287" i="3"/>
  <c r="O316" i="3"/>
  <c r="R316" i="3" s="1"/>
  <c r="Q316" i="3"/>
  <c r="N316" i="3"/>
  <c r="O322" i="3"/>
  <c r="R322" i="3" s="1"/>
  <c r="Q322" i="3"/>
  <c r="R331" i="3"/>
  <c r="P331" i="3"/>
  <c r="N179" i="3"/>
  <c r="O179" i="3"/>
  <c r="R179" i="3" s="1"/>
  <c r="O233" i="3"/>
  <c r="Q233" i="3"/>
  <c r="N233" i="3"/>
  <c r="J331" i="9"/>
  <c r="K331" i="9" s="1"/>
  <c r="M331" i="9" s="1"/>
  <c r="L335" i="3"/>
  <c r="O335" i="3" s="1"/>
  <c r="J265" i="9"/>
  <c r="K265" i="9" s="1"/>
  <c r="M265" i="9" s="1"/>
  <c r="P265" i="9" s="1"/>
  <c r="L268" i="3"/>
  <c r="J223" i="9"/>
  <c r="K223" i="9" s="1"/>
  <c r="M223" i="9" s="1"/>
  <c r="P223" i="9" s="1"/>
  <c r="L226" i="3"/>
  <c r="O26" i="3"/>
  <c r="N32" i="3"/>
  <c r="N37" i="3"/>
  <c r="Q38" i="3"/>
  <c r="O41" i="3"/>
  <c r="R47" i="3"/>
  <c r="S47" i="3" s="1"/>
  <c r="T47" i="3" s="1"/>
  <c r="N55" i="3"/>
  <c r="O67" i="3"/>
  <c r="R67" i="3" s="1"/>
  <c r="N84" i="3"/>
  <c r="N86" i="3"/>
  <c r="L88" i="3"/>
  <c r="O102" i="3"/>
  <c r="Q108" i="3"/>
  <c r="O113" i="3"/>
  <c r="P113" i="3" s="1"/>
  <c r="Q113" i="3" s="1"/>
  <c r="N127" i="3"/>
  <c r="Q131" i="3"/>
  <c r="N131" i="3"/>
  <c r="Q139" i="3"/>
  <c r="L142" i="3"/>
  <c r="N171" i="3"/>
  <c r="Q171" i="3"/>
  <c r="N177" i="3"/>
  <c r="O177" i="3"/>
  <c r="P177" i="3" s="1"/>
  <c r="Q177" i="3" s="1"/>
  <c r="L184" i="3"/>
  <c r="N184" i="3" s="1"/>
  <c r="O204" i="3"/>
  <c r="P204" i="3" s="1"/>
  <c r="Q204" i="3"/>
  <c r="O251" i="3"/>
  <c r="N251" i="3"/>
  <c r="N265" i="3"/>
  <c r="O265" i="3"/>
  <c r="P265" i="3" s="1"/>
  <c r="Q265" i="3" s="1"/>
  <c r="O270" i="3"/>
  <c r="O273" i="3"/>
  <c r="N100" i="3"/>
  <c r="O100" i="3"/>
  <c r="P100" i="3" s="1"/>
  <c r="O205" i="3"/>
  <c r="Q205" i="3"/>
  <c r="N205" i="3"/>
  <c r="O245" i="3"/>
  <c r="Q245" i="3"/>
  <c r="J319" i="9"/>
  <c r="K319" i="9" s="1"/>
  <c r="M319" i="9" s="1"/>
  <c r="L323" i="3"/>
  <c r="O323" i="3" s="1"/>
  <c r="J247" i="9"/>
  <c r="K247" i="9" s="1"/>
  <c r="M247" i="9" s="1"/>
  <c r="N247" i="9" s="1"/>
  <c r="O247" i="9" s="1"/>
  <c r="L250" i="3"/>
  <c r="J217" i="9"/>
  <c r="K217" i="9" s="1"/>
  <c r="M217" i="9" s="1"/>
  <c r="L220" i="3"/>
  <c r="O220" i="3" s="1"/>
  <c r="J199" i="9"/>
  <c r="K199" i="9" s="1"/>
  <c r="M199" i="9" s="1"/>
  <c r="L202" i="3"/>
  <c r="J121" i="9"/>
  <c r="K121" i="9" s="1"/>
  <c r="M121" i="9" s="1"/>
  <c r="P121" i="9" s="1"/>
  <c r="L124" i="3"/>
  <c r="J73" i="9"/>
  <c r="K73" i="9" s="1"/>
  <c r="M73" i="9" s="1"/>
  <c r="P73" i="9" s="1"/>
  <c r="L76" i="3"/>
  <c r="J37" i="9"/>
  <c r="K37" i="9" s="1"/>
  <c r="M37" i="9" s="1"/>
  <c r="L39" i="3"/>
  <c r="Q50" i="3"/>
  <c r="O86" i="3"/>
  <c r="N99" i="3"/>
  <c r="L106" i="3"/>
  <c r="Q106" i="3" s="1"/>
  <c r="N108" i="3"/>
  <c r="Q111" i="3"/>
  <c r="N111" i="3"/>
  <c r="L118" i="3"/>
  <c r="N128" i="3"/>
  <c r="O128" i="3"/>
  <c r="R128" i="3" s="1"/>
  <c r="N132" i="3"/>
  <c r="O132" i="3"/>
  <c r="R132" i="3" s="1"/>
  <c r="O140" i="3"/>
  <c r="N140" i="3"/>
  <c r="O146" i="3"/>
  <c r="O149" i="3"/>
  <c r="O157" i="3"/>
  <c r="O163" i="3"/>
  <c r="O171" i="3"/>
  <c r="P171" i="3" s="1"/>
  <c r="N185" i="3"/>
  <c r="O185" i="3"/>
  <c r="R185" i="3" s="1"/>
  <c r="Q200" i="3"/>
  <c r="O200" i="3"/>
  <c r="R200" i="3" s="1"/>
  <c r="N200" i="3"/>
  <c r="N204" i="3"/>
  <c r="N210" i="3"/>
  <c r="O210" i="3"/>
  <c r="P210" i="3" s="1"/>
  <c r="Q210" i="3" s="1"/>
  <c r="L232" i="3"/>
  <c r="N232" i="3" s="1"/>
  <c r="O239" i="3"/>
  <c r="N239" i="3"/>
  <c r="Q284" i="3"/>
  <c r="O284" i="3"/>
  <c r="N284" i="3"/>
  <c r="R291" i="3"/>
  <c r="P291" i="3"/>
  <c r="Q291" i="3" s="1"/>
  <c r="O301" i="3"/>
  <c r="P301" i="3" s="1"/>
  <c r="J157" i="9"/>
  <c r="K157" i="9" s="1"/>
  <c r="M157" i="9" s="1"/>
  <c r="J258" i="9"/>
  <c r="K258" i="9" s="1"/>
  <c r="M258" i="9" s="1"/>
  <c r="N258" i="9" s="1"/>
  <c r="O258" i="9" s="1"/>
  <c r="L261" i="3"/>
  <c r="Q261" i="3" s="1"/>
  <c r="L195" i="3"/>
  <c r="O209" i="3"/>
  <c r="N209" i="3"/>
  <c r="L237" i="3"/>
  <c r="O312" i="3"/>
  <c r="Q312" i="3"/>
  <c r="O221" i="3"/>
  <c r="N221" i="3"/>
  <c r="L249" i="3"/>
  <c r="O314" i="3"/>
  <c r="R314" i="3" s="1"/>
  <c r="N314" i="3"/>
  <c r="O325" i="3"/>
  <c r="Q325" i="3"/>
  <c r="R337" i="3"/>
  <c r="P337" i="3"/>
  <c r="Q337" i="3" s="1"/>
  <c r="O217" i="3"/>
  <c r="N217" i="3"/>
  <c r="N231" i="3"/>
  <c r="O240" i="3"/>
  <c r="P240" i="3" s="1"/>
  <c r="Q240" i="3" s="1"/>
  <c r="L243" i="3"/>
  <c r="N247" i="3"/>
  <c r="O252" i="3"/>
  <c r="P252" i="3" s="1"/>
  <c r="Q252" i="3" s="1"/>
  <c r="N258" i="3"/>
  <c r="N266" i="3"/>
  <c r="N271" i="3"/>
  <c r="Q271" i="3"/>
  <c r="N300" i="3"/>
  <c r="N308" i="3"/>
  <c r="N321" i="3"/>
  <c r="N325" i="3"/>
  <c r="P327" i="3"/>
  <c r="S327" i="3" s="1"/>
  <c r="N332" i="3"/>
  <c r="N337" i="3"/>
  <c r="O349" i="3"/>
  <c r="Q349" i="3"/>
  <c r="N349" i="3"/>
  <c r="P227" i="3"/>
  <c r="Q227" i="3" s="1"/>
  <c r="R227" i="3"/>
  <c r="R231" i="3"/>
  <c r="S231" i="3" s="1"/>
  <c r="T231" i="3" s="1"/>
  <c r="O241" i="3"/>
  <c r="Q241" i="3"/>
  <c r="R247" i="3"/>
  <c r="S247" i="3" s="1"/>
  <c r="T247" i="3" s="1"/>
  <c r="L255" i="3"/>
  <c r="O300" i="3"/>
  <c r="R300" i="3" s="1"/>
  <c r="O24" i="9"/>
  <c r="M24" i="9"/>
  <c r="N24" i="9" s="1"/>
  <c r="Q333" i="3"/>
  <c r="Q343" i="3"/>
  <c r="O315" i="20"/>
  <c r="P81" i="20"/>
  <c r="S81" i="20" s="1"/>
  <c r="N27" i="20"/>
  <c r="N39" i="20"/>
  <c r="N46" i="20"/>
  <c r="N64" i="20"/>
  <c r="N70" i="20"/>
  <c r="N82" i="20"/>
  <c r="N94" i="20"/>
  <c r="N142" i="20"/>
  <c r="N154" i="20"/>
  <c r="N172" i="20"/>
  <c r="N202" i="20"/>
  <c r="N214" i="20"/>
  <c r="N280" i="20"/>
  <c r="N292" i="20"/>
  <c r="N317" i="20"/>
  <c r="O274" i="20"/>
  <c r="P145" i="20"/>
  <c r="Q145" i="20" s="1"/>
  <c r="R145" i="20" s="1"/>
  <c r="N23" i="20"/>
  <c r="P265" i="20"/>
  <c r="Q265" i="20" s="1"/>
  <c r="R265" i="20" s="1"/>
  <c r="R67" i="20"/>
  <c r="R287" i="20"/>
  <c r="N274" i="20"/>
  <c r="M96" i="9"/>
  <c r="N96" i="9" s="1"/>
  <c r="O96" i="9"/>
  <c r="M148" i="9"/>
  <c r="N148" i="9" s="1"/>
  <c r="O148" i="9"/>
  <c r="M344" i="9"/>
  <c r="N344" i="9" s="1"/>
  <c r="O344" i="9"/>
  <c r="M91" i="9"/>
  <c r="N91" i="9" s="1"/>
  <c r="O91" i="9"/>
  <c r="M41" i="9"/>
  <c r="N41" i="9" s="1"/>
  <c r="O41" i="9"/>
  <c r="O190" i="9"/>
  <c r="M190" i="9"/>
  <c r="N190" i="9" s="1"/>
  <c r="M320" i="9"/>
  <c r="P320" i="9" s="1"/>
  <c r="O320" i="9"/>
  <c r="M176" i="9"/>
  <c r="N176" i="9" s="1"/>
  <c r="O176" i="9"/>
  <c r="Q34" i="20"/>
  <c r="T34" i="20" s="1"/>
  <c r="U34" i="20" s="1"/>
  <c r="O110" i="20"/>
  <c r="N346" i="20"/>
  <c r="O73" i="20"/>
  <c r="P93" i="20"/>
  <c r="S93" i="20" s="1"/>
  <c r="P108" i="20"/>
  <c r="S108" i="20" s="1"/>
  <c r="R116" i="20"/>
  <c r="S215" i="20"/>
  <c r="T215" i="20" s="1"/>
  <c r="P225" i="20"/>
  <c r="Q225" i="20" s="1"/>
  <c r="R225" i="20" s="1"/>
  <c r="R280" i="20"/>
  <c r="N333" i="20"/>
  <c r="P346" i="20"/>
  <c r="Q346" i="20" s="1"/>
  <c r="O147" i="20"/>
  <c r="P194" i="20"/>
  <c r="Q194" i="20" s="1"/>
  <c r="R194" i="20" s="1"/>
  <c r="N313" i="20"/>
  <c r="N102" i="20"/>
  <c r="N301" i="20"/>
  <c r="N109" i="20"/>
  <c r="N117" i="20"/>
  <c r="P184" i="20"/>
  <c r="S184" i="20" s="1"/>
  <c r="N230" i="20"/>
  <c r="N334" i="20"/>
  <c r="N339" i="20"/>
  <c r="P344" i="20"/>
  <c r="S344" i="20" s="1"/>
  <c r="P125" i="20"/>
  <c r="Q125" i="20" s="1"/>
  <c r="R125" i="20" s="1"/>
  <c r="N232" i="20"/>
  <c r="N75" i="20"/>
  <c r="S109" i="20"/>
  <c r="T109" i="20" s="1"/>
  <c r="R180" i="20"/>
  <c r="P227" i="20"/>
  <c r="O294" i="20"/>
  <c r="N348" i="20"/>
  <c r="P23" i="20"/>
  <c r="S23" i="20" s="1"/>
  <c r="O27" i="20"/>
  <c r="O33" i="20"/>
  <c r="P66" i="20"/>
  <c r="Q66" i="20" s="1"/>
  <c r="P102" i="20"/>
  <c r="S102" i="20" s="1"/>
  <c r="O107" i="20"/>
  <c r="O114" i="20"/>
  <c r="O121" i="20"/>
  <c r="P164" i="20"/>
  <c r="Q164" i="20" s="1"/>
  <c r="R164" i="20" s="1"/>
  <c r="P168" i="20"/>
  <c r="S168" i="20" s="1"/>
  <c r="N188" i="20"/>
  <c r="P198" i="20"/>
  <c r="Q198" i="20" s="1"/>
  <c r="R198" i="20" s="1"/>
  <c r="O207" i="20"/>
  <c r="N210" i="20"/>
  <c r="N223" i="20"/>
  <c r="P230" i="20"/>
  <c r="Q230" i="20" s="1"/>
  <c r="R230" i="20" s="1"/>
  <c r="O232" i="20"/>
  <c r="N245" i="20"/>
  <c r="N252" i="20"/>
  <c r="N260" i="20"/>
  <c r="P274" i="20"/>
  <c r="S274" i="20" s="1"/>
  <c r="T274" i="20" s="1"/>
  <c r="N277" i="20"/>
  <c r="N279" i="20"/>
  <c r="N284" i="20"/>
  <c r="N289" i="20"/>
  <c r="P292" i="20"/>
  <c r="S292" i="20" s="1"/>
  <c r="Q339" i="20"/>
  <c r="T339" i="20" s="1"/>
  <c r="U339" i="20" s="1"/>
  <c r="N345" i="20"/>
  <c r="P27" i="20"/>
  <c r="S27" i="20" s="1"/>
  <c r="N30" i="20"/>
  <c r="P40" i="20"/>
  <c r="S40" i="20" s="1"/>
  <c r="N50" i="20"/>
  <c r="P140" i="20"/>
  <c r="S140" i="20" s="1"/>
  <c r="P154" i="20"/>
  <c r="Q154" i="20" s="1"/>
  <c r="R154" i="20" s="1"/>
  <c r="O188" i="20"/>
  <c r="N191" i="20"/>
  <c r="P195" i="20"/>
  <c r="S195" i="20" s="1"/>
  <c r="P207" i="20"/>
  <c r="S207" i="20" s="1"/>
  <c r="O223" i="20"/>
  <c r="P252" i="20"/>
  <c r="S252" i="20" s="1"/>
  <c r="O260" i="20"/>
  <c r="N264" i="20"/>
  <c r="O266" i="20"/>
  <c r="N270" i="20"/>
  <c r="O273" i="20"/>
  <c r="O277" i="20"/>
  <c r="O279" i="20"/>
  <c r="O284" i="20"/>
  <c r="P287" i="20"/>
  <c r="Q287" i="20" s="1"/>
  <c r="R302" i="20"/>
  <c r="O311" i="20"/>
  <c r="Q345" i="20"/>
  <c r="T345" i="20" s="1"/>
  <c r="U345" i="20" s="1"/>
  <c r="M86" i="9"/>
  <c r="N86" i="9" s="1"/>
  <c r="M134" i="9"/>
  <c r="N134" i="9" s="1"/>
  <c r="M241" i="9"/>
  <c r="P241" i="9" s="1"/>
  <c r="O46" i="20"/>
  <c r="N115" i="20"/>
  <c r="O127" i="20"/>
  <c r="P179" i="20"/>
  <c r="S179" i="20" s="1"/>
  <c r="R195" i="20"/>
  <c r="P199" i="20"/>
  <c r="S199" i="20" s="1"/>
  <c r="R207" i="20"/>
  <c r="R211" i="20"/>
  <c r="P216" i="20"/>
  <c r="S216" i="20" s="1"/>
  <c r="P229" i="20"/>
  <c r="Q229" i="20" s="1"/>
  <c r="O231" i="20"/>
  <c r="O243" i="20"/>
  <c r="N246" i="20"/>
  <c r="P251" i="20"/>
  <c r="P260" i="20"/>
  <c r="Q260" i="20" s="1"/>
  <c r="P264" i="20"/>
  <c r="P270" i="20"/>
  <c r="Q270" i="20" s="1"/>
  <c r="R270" i="20" s="1"/>
  <c r="S273" i="20"/>
  <c r="T273" i="20" s="1"/>
  <c r="U273" i="20" s="1"/>
  <c r="P277" i="20"/>
  <c r="S277" i="20" s="1"/>
  <c r="P279" i="20"/>
  <c r="Q279" i="20" s="1"/>
  <c r="P282" i="20"/>
  <c r="P284" i="20"/>
  <c r="Q284" i="20" s="1"/>
  <c r="O319" i="20"/>
  <c r="P323" i="20"/>
  <c r="S323" i="20" s="1"/>
  <c r="S333" i="20"/>
  <c r="T333" i="20" s="1"/>
  <c r="U333" i="20" s="1"/>
  <c r="N340" i="20"/>
  <c r="P348" i="20"/>
  <c r="S348" i="20" s="1"/>
  <c r="M348" i="9"/>
  <c r="N348" i="9" s="1"/>
  <c r="R22" i="20"/>
  <c r="P25" i="20"/>
  <c r="S25" i="20" s="1"/>
  <c r="Q28" i="20"/>
  <c r="R28" i="20" s="1"/>
  <c r="O31" i="20"/>
  <c r="P37" i="20"/>
  <c r="Q37" i="20" s="1"/>
  <c r="O41" i="20"/>
  <c r="N89" i="20"/>
  <c r="S92" i="20"/>
  <c r="T92" i="20" s="1"/>
  <c r="U92" i="20" s="1"/>
  <c r="R115" i="20"/>
  <c r="P137" i="20"/>
  <c r="Q137" i="20" s="1"/>
  <c r="R137" i="20" s="1"/>
  <c r="R175" i="20"/>
  <c r="P183" i="20"/>
  <c r="S183" i="20" s="1"/>
  <c r="N187" i="20"/>
  <c r="O189" i="20"/>
  <c r="S211" i="20"/>
  <c r="T211" i="20" s="1"/>
  <c r="U211" i="20" s="1"/>
  <c r="N215" i="20"/>
  <c r="N221" i="20"/>
  <c r="O227" i="20"/>
  <c r="R229" i="20"/>
  <c r="P231" i="20"/>
  <c r="Q231" i="20" s="1"/>
  <c r="R231" i="20" s="1"/>
  <c r="P243" i="20"/>
  <c r="Q243" i="20" s="1"/>
  <c r="R243" i="20" s="1"/>
  <c r="P253" i="20"/>
  <c r="Q253" i="20" s="1"/>
  <c r="R253" i="20" s="1"/>
  <c r="O291" i="20"/>
  <c r="O303" i="20"/>
  <c r="N338" i="20"/>
  <c r="P340" i="20"/>
  <c r="S340" i="20" s="1"/>
  <c r="N344" i="20"/>
  <c r="R68" i="20"/>
  <c r="N81" i="20"/>
  <c r="P85" i="20"/>
  <c r="Q85" i="20" s="1"/>
  <c r="O89" i="20"/>
  <c r="N97" i="20"/>
  <c r="P142" i="20"/>
  <c r="S142" i="20" s="1"/>
  <c r="Q167" i="20"/>
  <c r="T167" i="20" s="1"/>
  <c r="U167" i="20" s="1"/>
  <c r="O171" i="20"/>
  <c r="P180" i="20"/>
  <c r="S180" i="20" s="1"/>
  <c r="O187" i="20"/>
  <c r="P189" i="20"/>
  <c r="S189" i="20" s="1"/>
  <c r="O215" i="20"/>
  <c r="P285" i="20"/>
  <c r="Q285" i="20" s="1"/>
  <c r="P288" i="20"/>
  <c r="S288" i="20" s="1"/>
  <c r="P291" i="20"/>
  <c r="Q291" i="20" s="1"/>
  <c r="R291" i="20" s="1"/>
  <c r="R295" i="20"/>
  <c r="M282" i="9"/>
  <c r="P282" i="9" s="1"/>
  <c r="S80" i="20"/>
  <c r="Q80" i="20"/>
  <c r="S89" i="20"/>
  <c r="Q89" i="20"/>
  <c r="R89" i="20" s="1"/>
  <c r="Q141" i="20"/>
  <c r="R141" i="20" s="1"/>
  <c r="S141" i="20"/>
  <c r="S58" i="20"/>
  <c r="Q58" i="20"/>
  <c r="R58" i="20" s="1"/>
  <c r="Q97" i="20"/>
  <c r="R97" i="20" s="1"/>
  <c r="S97" i="20"/>
  <c r="Q162" i="20"/>
  <c r="R162" i="20" s="1"/>
  <c r="S162" i="20"/>
  <c r="Q235" i="20"/>
  <c r="R235" i="20" s="1"/>
  <c r="S235" i="20"/>
  <c r="Q73" i="20"/>
  <c r="R73" i="20" s="1"/>
  <c r="S73" i="20"/>
  <c r="S77" i="20"/>
  <c r="Q77" i="20"/>
  <c r="R77" i="20" s="1"/>
  <c r="Q113" i="20"/>
  <c r="R113" i="20" s="1"/>
  <c r="S113" i="20"/>
  <c r="Q138" i="20"/>
  <c r="R138" i="20" s="1"/>
  <c r="S138" i="20"/>
  <c r="Q33" i="20"/>
  <c r="R33" i="20" s="1"/>
  <c r="S33" i="20"/>
  <c r="Q114" i="20"/>
  <c r="R114" i="20" s="1"/>
  <c r="S114" i="20"/>
  <c r="S210" i="20"/>
  <c r="Q210" i="20"/>
  <c r="R210" i="20" s="1"/>
  <c r="Q263" i="20"/>
  <c r="R263" i="20" s="1"/>
  <c r="S263" i="20"/>
  <c r="S50" i="20"/>
  <c r="Q50" i="20"/>
  <c r="R50" i="20" s="1"/>
  <c r="S110" i="20"/>
  <c r="Q110" i="20"/>
  <c r="R110" i="20" s="1"/>
  <c r="Q126" i="20"/>
  <c r="R126" i="20" s="1"/>
  <c r="S126" i="20"/>
  <c r="O276" i="20"/>
  <c r="N276" i="20"/>
  <c r="S22" i="20"/>
  <c r="T22" i="20" s="1"/>
  <c r="N24" i="20"/>
  <c r="S30" i="20"/>
  <c r="T30" i="20" s="1"/>
  <c r="N32" i="20"/>
  <c r="P41" i="20"/>
  <c r="P44" i="20"/>
  <c r="P46" i="20"/>
  <c r="P49" i="20"/>
  <c r="O50" i="20"/>
  <c r="N52" i="20"/>
  <c r="P55" i="20"/>
  <c r="S55" i="20" s="1"/>
  <c r="O64" i="20"/>
  <c r="O65" i="20"/>
  <c r="R66" i="20"/>
  <c r="Q78" i="20"/>
  <c r="T78" i="20" s="1"/>
  <c r="U78" i="20" s="1"/>
  <c r="R80" i="20"/>
  <c r="O97" i="20"/>
  <c r="O99" i="20"/>
  <c r="N106" i="20"/>
  <c r="O109" i="20"/>
  <c r="N113" i="20"/>
  <c r="S115" i="20"/>
  <c r="T115" i="20" s="1"/>
  <c r="U115" i="20" s="1"/>
  <c r="O117" i="20"/>
  <c r="O119" i="20"/>
  <c r="P121" i="20"/>
  <c r="O126" i="20"/>
  <c r="R127" i="20"/>
  <c r="N129" i="20"/>
  <c r="O133" i="20"/>
  <c r="N139" i="20"/>
  <c r="R168" i="20"/>
  <c r="P171" i="20"/>
  <c r="Q171" i="20" s="1"/>
  <c r="R171" i="20" s="1"/>
  <c r="R174" i="20"/>
  <c r="O176" i="20"/>
  <c r="N185" i="20"/>
  <c r="P187" i="20"/>
  <c r="Q188" i="20"/>
  <c r="R188" i="20" s="1"/>
  <c r="O191" i="20"/>
  <c r="O203" i="20"/>
  <c r="P206" i="20"/>
  <c r="O210" i="20"/>
  <c r="O214" i="20"/>
  <c r="Q217" i="20"/>
  <c r="R217" i="20" s="1"/>
  <c r="S217" i="20"/>
  <c r="R226" i="20"/>
  <c r="O228" i="20"/>
  <c r="N238" i="20"/>
  <c r="O240" i="20"/>
  <c r="N242" i="20"/>
  <c r="O244" i="20"/>
  <c r="N258" i="20"/>
  <c r="N268" i="20"/>
  <c r="P276" i="20"/>
  <c r="S276" i="20" s="1"/>
  <c r="T276" i="20" s="1"/>
  <c r="S329" i="20"/>
  <c r="Q329" i="20"/>
  <c r="S24" i="20"/>
  <c r="T24" i="20" s="1"/>
  <c r="N26" i="20"/>
  <c r="N29" i="20"/>
  <c r="Q32" i="20"/>
  <c r="T32" i="20" s="1"/>
  <c r="O38" i="20"/>
  <c r="R40" i="20"/>
  <c r="N54" i="20"/>
  <c r="P59" i="20"/>
  <c r="Q59" i="20" s="1"/>
  <c r="R59" i="20" s="1"/>
  <c r="N61" i="20"/>
  <c r="P64" i="20"/>
  <c r="P65" i="20"/>
  <c r="S65" i="20" s="1"/>
  <c r="O77" i="20"/>
  <c r="N85" i="20"/>
  <c r="O91" i="20"/>
  <c r="N93" i="20"/>
  <c r="P99" i="20"/>
  <c r="P101" i="20"/>
  <c r="Q101" i="20" s="1"/>
  <c r="O106" i="20"/>
  <c r="N108" i="20"/>
  <c r="O113" i="20"/>
  <c r="P117" i="20"/>
  <c r="Q117" i="20" s="1"/>
  <c r="N125" i="20"/>
  <c r="S127" i="20"/>
  <c r="T127" i="20" s="1"/>
  <c r="U127" i="20" s="1"/>
  <c r="O129" i="20"/>
  <c r="O131" i="20"/>
  <c r="P133" i="20"/>
  <c r="R136" i="20"/>
  <c r="O139" i="20"/>
  <c r="O141" i="20"/>
  <c r="N150" i="20"/>
  <c r="O158" i="20"/>
  <c r="N163" i="20"/>
  <c r="R165" i="20"/>
  <c r="P176" i="20"/>
  <c r="Q176" i="20" s="1"/>
  <c r="N181" i="20"/>
  <c r="Q190" i="20"/>
  <c r="T190" i="20" s="1"/>
  <c r="U190" i="20" s="1"/>
  <c r="N196" i="20"/>
  <c r="P203" i="20"/>
  <c r="S203" i="20" s="1"/>
  <c r="R206" i="20"/>
  <c r="O212" i="20"/>
  <c r="P214" i="20"/>
  <c r="N217" i="20"/>
  <c r="N219" i="20"/>
  <c r="R238" i="20"/>
  <c r="P240" i="20"/>
  <c r="Q240" i="20" s="1"/>
  <c r="R240" i="20" s="1"/>
  <c r="P242" i="20"/>
  <c r="Q242" i="20" s="1"/>
  <c r="R242" i="20" s="1"/>
  <c r="N256" i="20"/>
  <c r="O268" i="20"/>
  <c r="N283" i="20"/>
  <c r="R283" i="20"/>
  <c r="P283" i="20"/>
  <c r="S283" i="20" s="1"/>
  <c r="O283" i="20"/>
  <c r="Q300" i="20"/>
  <c r="T300" i="20" s="1"/>
  <c r="U300" i="20" s="1"/>
  <c r="S324" i="20"/>
  <c r="Q324" i="20"/>
  <c r="R324" i="20" s="1"/>
  <c r="R200" i="20"/>
  <c r="N200" i="20"/>
  <c r="N235" i="20"/>
  <c r="O235" i="20"/>
  <c r="S255" i="20"/>
  <c r="Q255" i="20"/>
  <c r="R255" i="20" s="1"/>
  <c r="O29" i="20"/>
  <c r="N31" i="20"/>
  <c r="P36" i="20"/>
  <c r="S36" i="20" s="1"/>
  <c r="R38" i="20"/>
  <c r="R49" i="20"/>
  <c r="P53" i="20"/>
  <c r="O54" i="20"/>
  <c r="N56" i="20"/>
  <c r="N58" i="20"/>
  <c r="R61" i="20"/>
  <c r="O68" i="20"/>
  <c r="N73" i="20"/>
  <c r="O79" i="20"/>
  <c r="O85" i="20"/>
  <c r="R109" i="20"/>
  <c r="P120" i="20"/>
  <c r="Q120" i="20" s="1"/>
  <c r="R120" i="20" s="1"/>
  <c r="P129" i="20"/>
  <c r="Q129" i="20" s="1"/>
  <c r="O138" i="20"/>
  <c r="R139" i="20"/>
  <c r="O150" i="20"/>
  <c r="P158" i="20"/>
  <c r="Q158" i="20" s="1"/>
  <c r="P163" i="20"/>
  <c r="S163" i="20" s="1"/>
  <c r="O172" i="20"/>
  <c r="O175" i="20"/>
  <c r="O181" i="20"/>
  <c r="O196" i="20"/>
  <c r="R204" i="20"/>
  <c r="O204" i="20"/>
  <c r="N208" i="20"/>
  <c r="P212" i="20"/>
  <c r="S212" i="20" s="1"/>
  <c r="O217" i="20"/>
  <c r="O219" i="20"/>
  <c r="N239" i="20"/>
  <c r="P239" i="20"/>
  <c r="N241" i="20"/>
  <c r="O241" i="20"/>
  <c r="O256" i="20"/>
  <c r="N281" i="20"/>
  <c r="P281" i="20"/>
  <c r="O286" i="20"/>
  <c r="P286" i="20"/>
  <c r="Q286" i="20" s="1"/>
  <c r="R286" i="20" s="1"/>
  <c r="N286" i="20"/>
  <c r="S307" i="20"/>
  <c r="Q307" i="20"/>
  <c r="R307" i="20" s="1"/>
  <c r="O22" i="20"/>
  <c r="N25" i="20"/>
  <c r="O28" i="20"/>
  <c r="P54" i="20"/>
  <c r="O58" i="20"/>
  <c r="O60" i="20"/>
  <c r="R64" i="20"/>
  <c r="N67" i="20"/>
  <c r="P68" i="20"/>
  <c r="P128" i="20"/>
  <c r="S128" i="20" s="1"/>
  <c r="N137" i="20"/>
  <c r="S139" i="20"/>
  <c r="T139" i="20" s="1"/>
  <c r="U139" i="20" s="1"/>
  <c r="O149" i="20"/>
  <c r="R150" i="20"/>
  <c r="N156" i="20"/>
  <c r="R158" i="20"/>
  <c r="N168" i="20"/>
  <c r="R170" i="20"/>
  <c r="P172" i="20"/>
  <c r="Q172" i="20" s="1"/>
  <c r="R172" i="20" s="1"/>
  <c r="P175" i="20"/>
  <c r="Q175" i="20" s="1"/>
  <c r="N180" i="20"/>
  <c r="N184" i="20"/>
  <c r="O195" i="20"/>
  <c r="O199" i="20"/>
  <c r="P202" i="20"/>
  <c r="N204" i="20"/>
  <c r="O229" i="20"/>
  <c r="N237" i="20"/>
  <c r="R237" i="20"/>
  <c r="O239" i="20"/>
  <c r="P241" i="20"/>
  <c r="Q241" i="20" s="1"/>
  <c r="O248" i="20"/>
  <c r="O254" i="20"/>
  <c r="P269" i="20"/>
  <c r="S269" i="20" s="1"/>
  <c r="P272" i="20"/>
  <c r="N272" i="20"/>
  <c r="R272" i="20"/>
  <c r="R275" i="20"/>
  <c r="P275" i="20"/>
  <c r="S275" i="20" s="1"/>
  <c r="T275" i="20" s="1"/>
  <c r="N275" i="20"/>
  <c r="N304" i="9"/>
  <c r="P304" i="9"/>
  <c r="N228" i="20"/>
  <c r="P228" i="20"/>
  <c r="Q228" i="20" s="1"/>
  <c r="S319" i="20"/>
  <c r="Q319" i="20"/>
  <c r="R319" i="20" s="1"/>
  <c r="N37" i="20"/>
  <c r="N43" i="20"/>
  <c r="N48" i="20"/>
  <c r="P51" i="20"/>
  <c r="S51" i="20" s="1"/>
  <c r="R53" i="20"/>
  <c r="P57" i="20"/>
  <c r="P60" i="20"/>
  <c r="O66" i="20"/>
  <c r="P67" i="20"/>
  <c r="O81" i="20"/>
  <c r="P90" i="20"/>
  <c r="O98" i="20"/>
  <c r="O115" i="20"/>
  <c r="N127" i="20"/>
  <c r="O145" i="20"/>
  <c r="P149" i="20"/>
  <c r="O154" i="20"/>
  <c r="O164" i="20"/>
  <c r="O167" i="20"/>
  <c r="P248" i="20"/>
  <c r="P257" i="20"/>
  <c r="S257" i="20" s="1"/>
  <c r="S267" i="20"/>
  <c r="Q267" i="20"/>
  <c r="R267" i="20" s="1"/>
  <c r="S327" i="20"/>
  <c r="Q327" i="20"/>
  <c r="R327" i="20" s="1"/>
  <c r="O289" i="20"/>
  <c r="P294" i="20"/>
  <c r="Q294" i="20" s="1"/>
  <c r="R294" i="20" s="1"/>
  <c r="P312" i="20"/>
  <c r="Q312" i="20" s="1"/>
  <c r="N323" i="20"/>
  <c r="N324" i="20"/>
  <c r="O325" i="20"/>
  <c r="O331" i="20"/>
  <c r="O332" i="20"/>
  <c r="P334" i="20"/>
  <c r="S334" i="20" s="1"/>
  <c r="O336" i="20"/>
  <c r="P338" i="20"/>
  <c r="S338" i="20" s="1"/>
  <c r="R344" i="20"/>
  <c r="M34" i="9"/>
  <c r="P34" i="9" s="1"/>
  <c r="N87" i="9"/>
  <c r="Q87" i="9" s="1"/>
  <c r="O123" i="9"/>
  <c r="M191" i="9"/>
  <c r="P191" i="9" s="1"/>
  <c r="O304" i="9"/>
  <c r="O332" i="9"/>
  <c r="M349" i="9"/>
  <c r="P349" i="9" s="1"/>
  <c r="P280" i="20"/>
  <c r="Q280" i="20" s="1"/>
  <c r="O288" i="20"/>
  <c r="P289" i="20"/>
  <c r="Q289" i="20" s="1"/>
  <c r="O292" i="20"/>
  <c r="O299" i="20"/>
  <c r="N303" i="20"/>
  <c r="N311" i="20"/>
  <c r="N315" i="20"/>
  <c r="N319" i="20"/>
  <c r="O323" i="20"/>
  <c r="R329" i="20"/>
  <c r="P331" i="20"/>
  <c r="R332" i="20"/>
  <c r="R333" i="20"/>
  <c r="R334" i="20"/>
  <c r="P336" i="20"/>
  <c r="S336" i="20" s="1"/>
  <c r="N342" i="20"/>
  <c r="O39" i="9"/>
  <c r="S332" i="20"/>
  <c r="T332" i="20" s="1"/>
  <c r="U332" i="20" s="1"/>
  <c r="M179" i="9"/>
  <c r="O285" i="20"/>
  <c r="O287" i="20"/>
  <c r="R288" i="20"/>
  <c r="R292" i="20"/>
  <c r="N300" i="20"/>
  <c r="P303" i="20"/>
  <c r="N307" i="20"/>
  <c r="P315" i="20"/>
  <c r="S315" i="20" s="1"/>
  <c r="N327" i="20"/>
  <c r="N329" i="20"/>
  <c r="R331" i="20"/>
  <c r="O339" i="20"/>
  <c r="P342" i="20"/>
  <c r="O345" i="20"/>
  <c r="O346" i="20"/>
  <c r="O348" i="20"/>
  <c r="O124" i="9"/>
  <c r="M192" i="9"/>
  <c r="P192" i="9" s="1"/>
  <c r="R273" i="20"/>
  <c r="O307" i="20"/>
  <c r="O327" i="20"/>
  <c r="O329" i="20"/>
  <c r="P124" i="9"/>
  <c r="Q124" i="9" s="1"/>
  <c r="M197" i="9"/>
  <c r="N197" i="9" s="1"/>
  <c r="O221" i="9"/>
  <c r="O339" i="9"/>
  <c r="S318" i="20"/>
  <c r="T318" i="20" s="1"/>
  <c r="U318" i="20" s="1"/>
  <c r="N332" i="20"/>
  <c r="O333" i="20"/>
  <c r="R339" i="20"/>
  <c r="R345" i="20"/>
  <c r="O136" i="9"/>
  <c r="N263" i="9"/>
  <c r="Q263" i="9" s="1"/>
  <c r="N269" i="9"/>
  <c r="Q269" i="9" s="1"/>
  <c r="M291" i="9"/>
  <c r="N291" i="9" s="1"/>
  <c r="O343" i="9"/>
  <c r="P21" i="20"/>
  <c r="O21" i="20"/>
  <c r="N21" i="20"/>
  <c r="K135" i="9"/>
  <c r="M135" i="9" s="1"/>
  <c r="P135" i="9" s="1"/>
  <c r="K173" i="9"/>
  <c r="M173" i="9" s="1"/>
  <c r="K177" i="9"/>
  <c r="O177" i="9" s="1"/>
  <c r="K165" i="9"/>
  <c r="M165" i="9" s="1"/>
  <c r="K151" i="9"/>
  <c r="M151" i="9" s="1"/>
  <c r="P151" i="9" s="1"/>
  <c r="K152" i="9"/>
  <c r="M152" i="9" s="1"/>
  <c r="N152" i="9" s="1"/>
  <c r="K158" i="9"/>
  <c r="M158" i="9" s="1"/>
  <c r="N158" i="9" s="1"/>
  <c r="O158" i="9" s="1"/>
  <c r="K299" i="9"/>
  <c r="M299" i="9" s="1"/>
  <c r="P299" i="9" s="1"/>
  <c r="K142" i="9"/>
  <c r="M142" i="9" s="1"/>
  <c r="P142" i="9" s="1"/>
  <c r="K254" i="9"/>
  <c r="M254" i="9" s="1"/>
  <c r="P254" i="9" s="1"/>
  <c r="K248" i="9"/>
  <c r="M248" i="9" s="1"/>
  <c r="N248" i="9" s="1"/>
  <c r="O248" i="9" s="1"/>
  <c r="K120" i="9"/>
  <c r="M120" i="9" s="1"/>
  <c r="P120" i="9" s="1"/>
  <c r="K128" i="9"/>
  <c r="M128" i="9" s="1"/>
  <c r="N128" i="9" s="1"/>
  <c r="K129" i="9"/>
  <c r="M129" i="9" s="1"/>
  <c r="P129" i="9" s="1"/>
  <c r="K122" i="9"/>
  <c r="M122" i="9" s="1"/>
  <c r="P122" i="9" s="1"/>
  <c r="K272" i="9"/>
  <c r="M272" i="9" s="1"/>
  <c r="K277" i="9"/>
  <c r="M277" i="9" s="1"/>
  <c r="N277" i="9" s="1"/>
  <c r="K292" i="9"/>
  <c r="M292" i="9" s="1"/>
  <c r="K315" i="9"/>
  <c r="M315" i="9" s="1"/>
  <c r="P315" i="9" s="1"/>
  <c r="K33" i="9"/>
  <c r="M33" i="9" s="1"/>
  <c r="K36" i="9"/>
  <c r="M36" i="9" s="1"/>
  <c r="N36" i="9" s="1"/>
  <c r="O36" i="9" s="1"/>
  <c r="K40" i="9"/>
  <c r="M40" i="9" s="1"/>
  <c r="P40" i="9" s="1"/>
  <c r="K44" i="9"/>
  <c r="M44" i="9" s="1"/>
  <c r="N44" i="9" s="1"/>
  <c r="O44" i="9" s="1"/>
  <c r="K51" i="9"/>
  <c r="M51" i="9" s="1"/>
  <c r="K57" i="9"/>
  <c r="M57" i="9" s="1"/>
  <c r="K63" i="9"/>
  <c r="M63" i="9" s="1"/>
  <c r="K69" i="9"/>
  <c r="M69" i="9" s="1"/>
  <c r="P69" i="9" s="1"/>
  <c r="K75" i="9"/>
  <c r="M75" i="9" s="1"/>
  <c r="N75" i="9" s="1"/>
  <c r="K81" i="9"/>
  <c r="M81" i="9" s="1"/>
  <c r="P81" i="9" s="1"/>
  <c r="K88" i="9"/>
  <c r="M88" i="9" s="1"/>
  <c r="K92" i="9"/>
  <c r="M92" i="9" s="1"/>
  <c r="K101" i="9"/>
  <c r="M101" i="9" s="1"/>
  <c r="N101" i="9" s="1"/>
  <c r="O101" i="9" s="1"/>
  <c r="K107" i="9"/>
  <c r="M107" i="9" s="1"/>
  <c r="N107" i="9" s="1"/>
  <c r="O107" i="9" s="1"/>
  <c r="K117" i="9"/>
  <c r="M117" i="9" s="1"/>
  <c r="K202" i="9"/>
  <c r="M202" i="9" s="1"/>
  <c r="K209" i="9"/>
  <c r="M209" i="9" s="1"/>
  <c r="K228" i="9"/>
  <c r="M228" i="9" s="1"/>
  <c r="P228" i="9" s="1"/>
  <c r="K236" i="9"/>
  <c r="M236" i="9" s="1"/>
  <c r="P236" i="9" s="1"/>
  <c r="K249" i="9"/>
  <c r="M249" i="9" s="1"/>
  <c r="N249" i="9" s="1"/>
  <c r="K181" i="9"/>
  <c r="M181" i="9" s="1"/>
  <c r="M390" i="9"/>
  <c r="N390" i="9" s="1"/>
  <c r="O390" i="9"/>
  <c r="M412" i="9"/>
  <c r="N412" i="9" s="1"/>
  <c r="O412" i="9"/>
  <c r="O406" i="9"/>
  <c r="M406" i="9"/>
  <c r="P406" i="9" s="1"/>
  <c r="O346" i="9"/>
  <c r="M346" i="9"/>
  <c r="P346" i="9" s="1"/>
  <c r="P395" i="9"/>
  <c r="N395" i="9"/>
  <c r="O364" i="9"/>
  <c r="M364" i="9"/>
  <c r="P364" i="9" s="1"/>
  <c r="O381" i="9"/>
  <c r="M381" i="9"/>
  <c r="N381" i="9" s="1"/>
  <c r="K166" i="9"/>
  <c r="M166" i="9" s="1"/>
  <c r="K21" i="9"/>
  <c r="M21" i="9" s="1"/>
  <c r="K28" i="9"/>
  <c r="M28" i="9" s="1"/>
  <c r="K45" i="9"/>
  <c r="M45" i="9" s="1"/>
  <c r="P45" i="9" s="1"/>
  <c r="K52" i="9"/>
  <c r="M52" i="9" s="1"/>
  <c r="N52" i="9" s="1"/>
  <c r="O52" i="9" s="1"/>
  <c r="K58" i="9"/>
  <c r="M58" i="9" s="1"/>
  <c r="P58" i="9" s="1"/>
  <c r="K64" i="9"/>
  <c r="M64" i="9" s="1"/>
  <c r="P64" i="9" s="1"/>
  <c r="K70" i="9"/>
  <c r="M70" i="9" s="1"/>
  <c r="N70" i="9" s="1"/>
  <c r="O70" i="9" s="1"/>
  <c r="K76" i="9"/>
  <c r="M76" i="9" s="1"/>
  <c r="P76" i="9" s="1"/>
  <c r="K82" i="9"/>
  <c r="M82" i="9" s="1"/>
  <c r="P82" i="9" s="1"/>
  <c r="K89" i="9"/>
  <c r="M89" i="9" s="1"/>
  <c r="K93" i="9"/>
  <c r="M93" i="9" s="1"/>
  <c r="N93" i="9" s="1"/>
  <c r="O93" i="9" s="1"/>
  <c r="K102" i="9"/>
  <c r="M102" i="9" s="1"/>
  <c r="K108" i="9"/>
  <c r="M108" i="9" s="1"/>
  <c r="K118" i="9"/>
  <c r="M118" i="9" s="1"/>
  <c r="N118" i="9" s="1"/>
  <c r="O118" i="9" s="1"/>
  <c r="K130" i="9"/>
  <c r="M130" i="9" s="1"/>
  <c r="N130" i="9" s="1"/>
  <c r="K143" i="9"/>
  <c r="M143" i="9" s="1"/>
  <c r="K153" i="9"/>
  <c r="M153" i="9" s="1"/>
  <c r="K159" i="9"/>
  <c r="M159" i="9" s="1"/>
  <c r="K167" i="9"/>
  <c r="M167" i="9" s="1"/>
  <c r="N167" i="9" s="1"/>
  <c r="K174" i="9"/>
  <c r="M174" i="9" s="1"/>
  <c r="P174" i="9" s="1"/>
  <c r="K178" i="9"/>
  <c r="M178" i="9" s="1"/>
  <c r="N178" i="9" s="1"/>
  <c r="K185" i="9"/>
  <c r="M185" i="9" s="1"/>
  <c r="K203" i="9"/>
  <c r="M203" i="9" s="1"/>
  <c r="K218" i="9"/>
  <c r="M218" i="9" s="1"/>
  <c r="K222" i="9"/>
  <c r="M222" i="9" s="1"/>
  <c r="P222" i="9" s="1"/>
  <c r="K230" i="9"/>
  <c r="M230" i="9" s="1"/>
  <c r="N230" i="9" s="1"/>
  <c r="O230" i="9" s="1"/>
  <c r="K237" i="9"/>
  <c r="M237" i="9" s="1"/>
  <c r="K243" i="9"/>
  <c r="M243" i="9" s="1"/>
  <c r="P243" i="9" s="1"/>
  <c r="K250" i="9"/>
  <c r="M250" i="9" s="1"/>
  <c r="N250" i="9" s="1"/>
  <c r="K259" i="9"/>
  <c r="M259" i="9" s="1"/>
  <c r="P259" i="9" s="1"/>
  <c r="K273" i="9"/>
  <c r="M273" i="9" s="1"/>
  <c r="N273" i="9" s="1"/>
  <c r="O273" i="9" s="1"/>
  <c r="K279" i="9"/>
  <c r="M279" i="9" s="1"/>
  <c r="K301" i="9"/>
  <c r="M301" i="9" s="1"/>
  <c r="K309" i="9"/>
  <c r="M309" i="9" s="1"/>
  <c r="K316" i="9"/>
  <c r="M316" i="9" s="1"/>
  <c r="K325" i="9"/>
  <c r="M325" i="9" s="1"/>
  <c r="K338" i="9"/>
  <c r="M338" i="9" s="1"/>
  <c r="N338" i="9" s="1"/>
  <c r="K293" i="9"/>
  <c r="M293" i="9" s="1"/>
  <c r="N293" i="9" s="1"/>
  <c r="O293" i="9" s="1"/>
  <c r="K242" i="9"/>
  <c r="K204" i="9"/>
  <c r="M204" i="9" s="1"/>
  <c r="N204" i="9" s="1"/>
  <c r="O204" i="9" s="1"/>
  <c r="K160" i="9"/>
  <c r="M160" i="9" s="1"/>
  <c r="K210" i="9"/>
  <c r="M210" i="9" s="1"/>
  <c r="K22" i="9"/>
  <c r="M22" i="9" s="1"/>
  <c r="P22" i="9" s="1"/>
  <c r="K29" i="9"/>
  <c r="M29" i="9" s="1"/>
  <c r="K38" i="9"/>
  <c r="M38" i="9" s="1"/>
  <c r="K46" i="9"/>
  <c r="M46" i="9" s="1"/>
  <c r="K53" i="9"/>
  <c r="M53" i="9" s="1"/>
  <c r="K59" i="9"/>
  <c r="M59" i="9" s="1"/>
  <c r="K65" i="9"/>
  <c r="M65" i="9" s="1"/>
  <c r="K71" i="9"/>
  <c r="M71" i="9" s="1"/>
  <c r="P71" i="9" s="1"/>
  <c r="K77" i="9"/>
  <c r="M77" i="9" s="1"/>
  <c r="P77" i="9" s="1"/>
  <c r="K83" i="9"/>
  <c r="M83" i="9" s="1"/>
  <c r="N83" i="9" s="1"/>
  <c r="O83" i="9" s="1"/>
  <c r="K90" i="9"/>
  <c r="M90" i="9" s="1"/>
  <c r="K97" i="9"/>
  <c r="M97" i="9" s="1"/>
  <c r="K103" i="9"/>
  <c r="M103" i="9" s="1"/>
  <c r="K119" i="9"/>
  <c r="M119" i="9" s="1"/>
  <c r="K125" i="9"/>
  <c r="M125" i="9" s="1"/>
  <c r="N125" i="9" s="1"/>
  <c r="K131" i="9"/>
  <c r="M131" i="9" s="1"/>
  <c r="N131" i="9" s="1"/>
  <c r="K137" i="9"/>
  <c r="M137" i="9" s="1"/>
  <c r="K144" i="9"/>
  <c r="M144" i="9" s="1"/>
  <c r="N144" i="9" s="1"/>
  <c r="O144" i="9" s="1"/>
  <c r="K149" i="9"/>
  <c r="M149" i="9" s="1"/>
  <c r="K154" i="9"/>
  <c r="M154" i="9" s="1"/>
  <c r="K161" i="9"/>
  <c r="M161" i="9" s="1"/>
  <c r="N161" i="9" s="1"/>
  <c r="O161" i="9" s="1"/>
  <c r="K168" i="9"/>
  <c r="M168" i="9" s="1"/>
  <c r="K182" i="9"/>
  <c r="M182" i="9" s="1"/>
  <c r="K186" i="9"/>
  <c r="M186" i="9" s="1"/>
  <c r="K205" i="9"/>
  <c r="M205" i="9" s="1"/>
  <c r="K212" i="9"/>
  <c r="M212" i="9" s="1"/>
  <c r="K219" i="9"/>
  <c r="M219" i="9" s="1"/>
  <c r="K224" i="9"/>
  <c r="M224" i="9" s="1"/>
  <c r="K231" i="9"/>
  <c r="M231" i="9" s="1"/>
  <c r="P231" i="9" s="1"/>
  <c r="K238" i="9"/>
  <c r="M238" i="9" s="1"/>
  <c r="K244" i="9"/>
  <c r="M244" i="9" s="1"/>
  <c r="K251" i="9"/>
  <c r="M251" i="9" s="1"/>
  <c r="N251" i="9" s="1"/>
  <c r="K260" i="9"/>
  <c r="M260" i="9" s="1"/>
  <c r="K274" i="9"/>
  <c r="M274" i="9" s="1"/>
  <c r="K280" i="9"/>
  <c r="M280" i="9" s="1"/>
  <c r="P280" i="9" s="1"/>
  <c r="K284" i="9"/>
  <c r="M284" i="9" s="1"/>
  <c r="K295" i="9"/>
  <c r="M295" i="9" s="1"/>
  <c r="K302" i="9"/>
  <c r="M302" i="9" s="1"/>
  <c r="K310" i="9"/>
  <c r="M310" i="9" s="1"/>
  <c r="K317" i="9"/>
  <c r="M317" i="9" s="1"/>
  <c r="K321" i="9"/>
  <c r="M321" i="9" s="1"/>
  <c r="N321" i="9" s="1"/>
  <c r="O321" i="9" s="1"/>
  <c r="K326" i="9"/>
  <c r="M326" i="9" s="1"/>
  <c r="K334" i="9"/>
  <c r="M334" i="9" s="1"/>
  <c r="N334" i="9" s="1"/>
  <c r="O334" i="9" s="1"/>
  <c r="K342" i="9"/>
  <c r="M342" i="9" s="1"/>
  <c r="K285" i="9"/>
  <c r="M285" i="9" s="1"/>
  <c r="K198" i="9"/>
  <c r="M198" i="9" s="1"/>
  <c r="P198" i="9" s="1"/>
  <c r="K147" i="9"/>
  <c r="M147" i="9" s="1"/>
  <c r="P147" i="9" s="1"/>
  <c r="K30" i="9"/>
  <c r="M30" i="9" s="1"/>
  <c r="K47" i="9"/>
  <c r="M47" i="9" s="1"/>
  <c r="K54" i="9"/>
  <c r="M54" i="9" s="1"/>
  <c r="P54" i="9" s="1"/>
  <c r="K60" i="9"/>
  <c r="M60" i="9" s="1"/>
  <c r="P60" i="9" s="1"/>
  <c r="K66" i="9"/>
  <c r="M66" i="9" s="1"/>
  <c r="P66" i="9" s="1"/>
  <c r="K72" i="9"/>
  <c r="M72" i="9" s="1"/>
  <c r="P72" i="9" s="1"/>
  <c r="K78" i="9"/>
  <c r="M78" i="9" s="1"/>
  <c r="P78" i="9" s="1"/>
  <c r="K84" i="9"/>
  <c r="M84" i="9" s="1"/>
  <c r="P84" i="9" s="1"/>
  <c r="K98" i="9"/>
  <c r="M98" i="9" s="1"/>
  <c r="N98" i="9" s="1"/>
  <c r="O98" i="9" s="1"/>
  <c r="K104" i="9"/>
  <c r="M104" i="9" s="1"/>
  <c r="K114" i="9"/>
  <c r="M114" i="9" s="1"/>
  <c r="P114" i="9" s="1"/>
  <c r="K126" i="9"/>
  <c r="M126" i="9" s="1"/>
  <c r="P126" i="9" s="1"/>
  <c r="K132" i="9"/>
  <c r="M132" i="9" s="1"/>
  <c r="P132" i="9" s="1"/>
  <c r="K138" i="9"/>
  <c r="M138" i="9" s="1"/>
  <c r="K145" i="9"/>
  <c r="M145" i="9" s="1"/>
  <c r="K150" i="9"/>
  <c r="M150" i="9" s="1"/>
  <c r="P150" i="9" s="1"/>
  <c r="K155" i="9"/>
  <c r="M155" i="9" s="1"/>
  <c r="N155" i="9" s="1"/>
  <c r="K162" i="9"/>
  <c r="M162" i="9" s="1"/>
  <c r="P162" i="9" s="1"/>
  <c r="K169" i="9"/>
  <c r="M169" i="9" s="1"/>
  <c r="K187" i="9"/>
  <c r="M187" i="9" s="1"/>
  <c r="K194" i="9"/>
  <c r="M194" i="9" s="1"/>
  <c r="K206" i="9"/>
  <c r="M206" i="9" s="1"/>
  <c r="K213" i="9"/>
  <c r="M213" i="9" s="1"/>
  <c r="K220" i="9"/>
  <c r="M220" i="9" s="1"/>
  <c r="K225" i="9"/>
  <c r="M225" i="9" s="1"/>
  <c r="K232" i="9"/>
  <c r="M232" i="9" s="1"/>
  <c r="K239" i="9"/>
  <c r="M239" i="9" s="1"/>
  <c r="K245" i="9"/>
  <c r="M245" i="9" s="1"/>
  <c r="N245" i="9" s="1"/>
  <c r="K255" i="9"/>
  <c r="M255" i="9" s="1"/>
  <c r="P255" i="9" s="1"/>
  <c r="K261" i="9"/>
  <c r="M261" i="9" s="1"/>
  <c r="K266" i="9"/>
  <c r="M266" i="9" s="1"/>
  <c r="N266" i="9" s="1"/>
  <c r="K270" i="9"/>
  <c r="M270" i="9" s="1"/>
  <c r="K281" i="9"/>
  <c r="M281" i="9" s="1"/>
  <c r="K286" i="9"/>
  <c r="M286" i="9" s="1"/>
  <c r="K296" i="9"/>
  <c r="M296" i="9" s="1"/>
  <c r="K303" i="9"/>
  <c r="M303" i="9" s="1"/>
  <c r="K305" i="9"/>
  <c r="M305" i="9" s="1"/>
  <c r="K311" i="9"/>
  <c r="M311" i="9" s="1"/>
  <c r="K318" i="9"/>
  <c r="M318" i="9" s="1"/>
  <c r="P318" i="9" s="1"/>
  <c r="K322" i="9"/>
  <c r="M322" i="9" s="1"/>
  <c r="K328" i="9"/>
  <c r="M328" i="9" s="1"/>
  <c r="K335" i="9"/>
  <c r="M335" i="9" s="1"/>
  <c r="K327" i="9"/>
  <c r="M327" i="9" s="1"/>
  <c r="P327" i="9" s="1"/>
  <c r="K278" i="9"/>
  <c r="M278" i="9" s="1"/>
  <c r="K229" i="9"/>
  <c r="M229" i="9" s="1"/>
  <c r="K188" i="9"/>
  <c r="M188" i="9" s="1"/>
  <c r="N188" i="9" s="1"/>
  <c r="O188" i="9" s="1"/>
  <c r="K141" i="9"/>
  <c r="M141" i="9" s="1"/>
  <c r="P141" i="9" s="1"/>
  <c r="K31" i="9"/>
  <c r="M31" i="9" s="1"/>
  <c r="N31" i="9" s="1"/>
  <c r="O31" i="9" s="1"/>
  <c r="K42" i="9"/>
  <c r="M42" i="9" s="1"/>
  <c r="K48" i="9"/>
  <c r="M48" i="9" s="1"/>
  <c r="K61" i="9"/>
  <c r="M61" i="9" s="1"/>
  <c r="K67" i="9"/>
  <c r="M67" i="9" s="1"/>
  <c r="K79" i="9"/>
  <c r="M79" i="9" s="1"/>
  <c r="N79" i="9" s="1"/>
  <c r="O79" i="9" s="1"/>
  <c r="K85" i="9"/>
  <c r="M85" i="9" s="1"/>
  <c r="P85" i="9" s="1"/>
  <c r="K95" i="9"/>
  <c r="M95" i="9" s="1"/>
  <c r="N95" i="9" s="1"/>
  <c r="O95" i="9" s="1"/>
  <c r="K99" i="9"/>
  <c r="M99" i="9" s="1"/>
  <c r="P99" i="9" s="1"/>
  <c r="K105" i="9"/>
  <c r="M105" i="9" s="1"/>
  <c r="P105" i="9" s="1"/>
  <c r="K110" i="9"/>
  <c r="M110" i="9" s="1"/>
  <c r="K115" i="9"/>
  <c r="M115" i="9" s="1"/>
  <c r="P115" i="9" s="1"/>
  <c r="K139" i="9"/>
  <c r="M139" i="9" s="1"/>
  <c r="N139" i="9" s="1"/>
  <c r="K146" i="9"/>
  <c r="M146" i="9" s="1"/>
  <c r="P146" i="9" s="1"/>
  <c r="K156" i="9"/>
  <c r="M156" i="9" s="1"/>
  <c r="P156" i="9" s="1"/>
  <c r="K170" i="9"/>
  <c r="M170" i="9" s="1"/>
  <c r="P170" i="9" s="1"/>
  <c r="K189" i="9"/>
  <c r="M189" i="9" s="1"/>
  <c r="K195" i="9"/>
  <c r="M195" i="9" s="1"/>
  <c r="K200" i="9"/>
  <c r="M200" i="9" s="1"/>
  <c r="K207" i="9"/>
  <c r="M207" i="9" s="1"/>
  <c r="K214" i="9"/>
  <c r="M214" i="9" s="1"/>
  <c r="K226" i="9"/>
  <c r="M226" i="9" s="1"/>
  <c r="K233" i="9"/>
  <c r="M233" i="9" s="1"/>
  <c r="K240" i="9"/>
  <c r="M240" i="9" s="1"/>
  <c r="P240" i="9" s="1"/>
  <c r="K246" i="9"/>
  <c r="M246" i="9" s="1"/>
  <c r="P246" i="9" s="1"/>
  <c r="K262" i="9"/>
  <c r="M262" i="9" s="1"/>
  <c r="P262" i="9" s="1"/>
  <c r="K267" i="9"/>
  <c r="M267" i="9" s="1"/>
  <c r="N267" i="9" s="1"/>
  <c r="K287" i="9"/>
  <c r="M287" i="9" s="1"/>
  <c r="N287" i="9" s="1"/>
  <c r="K297" i="9"/>
  <c r="M297" i="9" s="1"/>
  <c r="P297" i="9" s="1"/>
  <c r="K312" i="9"/>
  <c r="M312" i="9" s="1"/>
  <c r="N312" i="9" s="1"/>
  <c r="O312" i="9" s="1"/>
  <c r="K323" i="9"/>
  <c r="M323" i="9" s="1"/>
  <c r="K329" i="9"/>
  <c r="M329" i="9" s="1"/>
  <c r="K264" i="9"/>
  <c r="M264" i="9" s="1"/>
  <c r="K180" i="9"/>
  <c r="M180" i="9" s="1"/>
  <c r="P180" i="9" s="1"/>
  <c r="K127" i="9"/>
  <c r="M127" i="9" s="1"/>
  <c r="P127" i="9" s="1"/>
  <c r="K20" i="9"/>
  <c r="M20" i="9" s="1"/>
  <c r="N20" i="9" s="1"/>
  <c r="O20" i="9" s="1"/>
  <c r="K35" i="9"/>
  <c r="M35" i="9" s="1"/>
  <c r="N35" i="9" s="1"/>
  <c r="K50" i="9"/>
  <c r="M50" i="9" s="1"/>
  <c r="N50" i="9" s="1"/>
  <c r="O50" i="9" s="1"/>
  <c r="K56" i="9"/>
  <c r="M56" i="9" s="1"/>
  <c r="P56" i="9" s="1"/>
  <c r="K62" i="9"/>
  <c r="M62" i="9" s="1"/>
  <c r="P62" i="9" s="1"/>
  <c r="K68" i="9"/>
  <c r="O68" i="9" s="1"/>
  <c r="K74" i="9"/>
  <c r="M74" i="9" s="1"/>
  <c r="N74" i="9" s="1"/>
  <c r="O74" i="9" s="1"/>
  <c r="K80" i="9"/>
  <c r="M80" i="9" s="1"/>
  <c r="N80" i="9" s="1"/>
  <c r="K100" i="9"/>
  <c r="M100" i="9" s="1"/>
  <c r="N100" i="9" s="1"/>
  <c r="O100" i="9" s="1"/>
  <c r="K106" i="9"/>
  <c r="M106" i="9" s="1"/>
  <c r="P106" i="9" s="1"/>
  <c r="K116" i="9"/>
  <c r="M116" i="9" s="1"/>
  <c r="P116" i="9" s="1"/>
  <c r="K133" i="9"/>
  <c r="M133" i="9" s="1"/>
  <c r="P133" i="9" s="1"/>
  <c r="K140" i="9"/>
  <c r="M140" i="9" s="1"/>
  <c r="K164" i="9"/>
  <c r="M164" i="9" s="1"/>
  <c r="N164" i="9" s="1"/>
  <c r="O164" i="9" s="1"/>
  <c r="K171" i="9"/>
  <c r="M171" i="9" s="1"/>
  <c r="K196" i="9"/>
  <c r="M196" i="9" s="1"/>
  <c r="K201" i="9"/>
  <c r="M201" i="9" s="1"/>
  <c r="K208" i="9"/>
  <c r="M208" i="9" s="1"/>
  <c r="K215" i="9"/>
  <c r="M215" i="9" s="1"/>
  <c r="K227" i="9"/>
  <c r="M227" i="9" s="1"/>
  <c r="P227" i="9" s="1"/>
  <c r="K234" i="9"/>
  <c r="O234" i="9" s="1"/>
  <c r="K268" i="9"/>
  <c r="M268" i="9" s="1"/>
  <c r="N268" i="9" s="1"/>
  <c r="O268" i="9" s="1"/>
  <c r="K288" i="9"/>
  <c r="M288" i="9" s="1"/>
  <c r="P288" i="9" s="1"/>
  <c r="K298" i="9"/>
  <c r="M298" i="9" s="1"/>
  <c r="P298" i="9" s="1"/>
  <c r="K314" i="9"/>
  <c r="M314" i="9" s="1"/>
  <c r="P314" i="9" s="1"/>
  <c r="K340" i="9"/>
  <c r="O340" i="9" s="1"/>
  <c r="K345" i="9"/>
  <c r="M345" i="9" s="1"/>
  <c r="K257" i="9"/>
  <c r="M257" i="9" s="1"/>
  <c r="P257" i="9" s="1"/>
  <c r="K216" i="9"/>
  <c r="M216" i="9" s="1"/>
  <c r="K172" i="9"/>
  <c r="M172" i="9" s="1"/>
  <c r="K112" i="9"/>
  <c r="M112" i="9" s="1"/>
  <c r="N112" i="9" s="1"/>
  <c r="M380" i="9"/>
  <c r="P380" i="9" s="1"/>
  <c r="O396" i="9"/>
  <c r="M405" i="9"/>
  <c r="P405" i="9" s="1"/>
  <c r="M410" i="9"/>
  <c r="P410" i="9" s="1"/>
  <c r="M360" i="9"/>
  <c r="N360" i="9" s="1"/>
  <c r="O394" i="9"/>
  <c r="O403" i="9"/>
  <c r="M404" i="9"/>
  <c r="P404" i="9" s="1"/>
  <c r="O404" i="9"/>
  <c r="O359" i="9"/>
  <c r="M359" i="9"/>
  <c r="J404" i="9"/>
  <c r="O370" i="9"/>
  <c r="M370" i="9"/>
  <c r="P370" i="9" s="1"/>
  <c r="O391" i="9"/>
  <c r="M391" i="9"/>
  <c r="P391" i="9" s="1"/>
  <c r="M399" i="9"/>
  <c r="N399" i="9" s="1"/>
  <c r="O399" i="9"/>
  <c r="M354" i="9"/>
  <c r="N354" i="9" s="1"/>
  <c r="Q354" i="9"/>
  <c r="O354" i="9"/>
  <c r="M363" i="9"/>
  <c r="P363" i="9" s="1"/>
  <c r="O363" i="9"/>
  <c r="O397" i="9"/>
  <c r="M397" i="9"/>
  <c r="O368" i="9"/>
  <c r="O389" i="9"/>
  <c r="O395" i="9"/>
  <c r="M353" i="9"/>
  <c r="P353" i="9" s="1"/>
  <c r="M365" i="9"/>
  <c r="P365" i="9" s="1"/>
  <c r="O367" i="9"/>
  <c r="Q353" i="9"/>
  <c r="P367" i="9"/>
  <c r="Q367" i="9" s="1"/>
  <c r="M369" i="9"/>
  <c r="M385" i="9"/>
  <c r="P385" i="9" s="1"/>
  <c r="O408" i="9"/>
  <c r="Q170" i="13"/>
  <c r="J255" i="13"/>
  <c r="Q78" i="3"/>
  <c r="O78" i="3"/>
  <c r="N78" i="3"/>
  <c r="O138" i="3"/>
  <c r="N138" i="3"/>
  <c r="P38" i="3"/>
  <c r="R38" i="3"/>
  <c r="O89" i="3"/>
  <c r="N89" i="3"/>
  <c r="Q101" i="3"/>
  <c r="O101" i="3"/>
  <c r="N101" i="3"/>
  <c r="Q105" i="3"/>
  <c r="O105" i="3"/>
  <c r="N105" i="3"/>
  <c r="R110" i="3"/>
  <c r="P110" i="3"/>
  <c r="Q110" i="3" s="1"/>
  <c r="O54" i="3"/>
  <c r="Q54" i="3"/>
  <c r="N54" i="3"/>
  <c r="O97" i="3"/>
  <c r="N97" i="3"/>
  <c r="R167" i="3"/>
  <c r="P167" i="3"/>
  <c r="Q167" i="3" s="1"/>
  <c r="R189" i="3"/>
  <c r="P189" i="3"/>
  <c r="Q189" i="3" s="1"/>
  <c r="N21" i="3"/>
  <c r="O21" i="3"/>
  <c r="P25" i="3"/>
  <c r="R25" i="3"/>
  <c r="P40" i="3"/>
  <c r="Q40" i="3" s="1"/>
  <c r="R40" i="3"/>
  <c r="P44" i="3"/>
  <c r="Q44" i="3" s="1"/>
  <c r="R44" i="3"/>
  <c r="O66" i="3"/>
  <c r="Q66" i="3"/>
  <c r="N66" i="3"/>
  <c r="O74" i="3"/>
  <c r="N74" i="3"/>
  <c r="O58" i="3"/>
  <c r="N58" i="3"/>
  <c r="O62" i="3"/>
  <c r="Q62" i="3"/>
  <c r="N62" i="3"/>
  <c r="O83" i="3"/>
  <c r="N83" i="3"/>
  <c r="P120" i="3"/>
  <c r="Q120" i="3" s="1"/>
  <c r="R120" i="3"/>
  <c r="P27" i="3"/>
  <c r="Q27" i="3" s="1"/>
  <c r="R27" i="3"/>
  <c r="P31" i="3"/>
  <c r="Q31" i="3" s="1"/>
  <c r="R31" i="3"/>
  <c r="R77" i="3"/>
  <c r="P77" i="3"/>
  <c r="Q77" i="3" s="1"/>
  <c r="O93" i="3"/>
  <c r="N93" i="3"/>
  <c r="Q48" i="3"/>
  <c r="O49" i="3"/>
  <c r="R56" i="3"/>
  <c r="S56" i="3" s="1"/>
  <c r="R60" i="3"/>
  <c r="S60" i="3" s="1"/>
  <c r="R68" i="3"/>
  <c r="S68" i="3" s="1"/>
  <c r="T68" i="3" s="1"/>
  <c r="R72" i="3"/>
  <c r="S72" i="3" s="1"/>
  <c r="T72" i="3" s="1"/>
  <c r="Q81" i="3"/>
  <c r="R84" i="3"/>
  <c r="S84" i="3" s="1"/>
  <c r="Q85" i="3"/>
  <c r="R90" i="3"/>
  <c r="S90" i="3" s="1"/>
  <c r="R108" i="3"/>
  <c r="S108" i="3" s="1"/>
  <c r="O111" i="3"/>
  <c r="P127" i="3"/>
  <c r="S127" i="3" s="1"/>
  <c r="T127" i="3" s="1"/>
  <c r="N133" i="3"/>
  <c r="N152" i="3"/>
  <c r="O152" i="3"/>
  <c r="O215" i="3"/>
  <c r="N215" i="3"/>
  <c r="Q47" i="3"/>
  <c r="Q53" i="3"/>
  <c r="Q61" i="3"/>
  <c r="Q65" i="3"/>
  <c r="Q125" i="3"/>
  <c r="N125" i="3"/>
  <c r="Q129" i="3"/>
  <c r="N129" i="3"/>
  <c r="Q143" i="3"/>
  <c r="O143" i="3"/>
  <c r="N143" i="3"/>
  <c r="N275" i="3"/>
  <c r="O275" i="3"/>
  <c r="N123" i="3"/>
  <c r="N156" i="3"/>
  <c r="Q156" i="3"/>
  <c r="O156" i="3"/>
  <c r="O203" i="3"/>
  <c r="N203" i="3"/>
  <c r="O228" i="3"/>
  <c r="N228" i="3"/>
  <c r="Q228" i="3"/>
  <c r="N269" i="3"/>
  <c r="P269" i="3"/>
  <c r="O269" i="3"/>
  <c r="N27" i="3"/>
  <c r="N40" i="3"/>
  <c r="P55" i="3"/>
  <c r="N56" i="3"/>
  <c r="N60" i="3"/>
  <c r="N68" i="3"/>
  <c r="N95" i="3"/>
  <c r="O123" i="3"/>
  <c r="R125" i="3"/>
  <c r="S125" i="3" s="1"/>
  <c r="T125" i="3" s="1"/>
  <c r="R129" i="3"/>
  <c r="S129" i="3" s="1"/>
  <c r="T129" i="3" s="1"/>
  <c r="R23" i="3"/>
  <c r="S23" i="3" s="1"/>
  <c r="R29" i="3"/>
  <c r="S29" i="3" s="1"/>
  <c r="T29" i="3" s="1"/>
  <c r="R36" i="3"/>
  <c r="S36" i="3" s="1"/>
  <c r="O48" i="3"/>
  <c r="O80" i="3"/>
  <c r="N81" i="3"/>
  <c r="O91" i="3"/>
  <c r="O95" i="3"/>
  <c r="Q98" i="3"/>
  <c r="O99" i="3"/>
  <c r="O103" i="3"/>
  <c r="O109" i="3"/>
  <c r="N117" i="3"/>
  <c r="N119" i="3"/>
  <c r="O121" i="3"/>
  <c r="N134" i="3"/>
  <c r="O134" i="3"/>
  <c r="P135" i="3"/>
  <c r="O222" i="3"/>
  <c r="N222" i="3"/>
  <c r="O131" i="3"/>
  <c r="Q150" i="3"/>
  <c r="Q160" i="3"/>
  <c r="R165" i="3"/>
  <c r="S165" i="3" s="1"/>
  <c r="T165" i="3" s="1"/>
  <c r="Q168" i="3"/>
  <c r="N199" i="3"/>
  <c r="Q199" i="3"/>
  <c r="N201" i="3"/>
  <c r="Q201" i="3"/>
  <c r="P254" i="3"/>
  <c r="R254" i="3"/>
  <c r="N197" i="3"/>
  <c r="Q197" i="3"/>
  <c r="O207" i="3"/>
  <c r="N207" i="3"/>
  <c r="Q207" i="3"/>
  <c r="R212" i="3"/>
  <c r="P212" i="3"/>
  <c r="Q212" i="3" s="1"/>
  <c r="N23" i="9"/>
  <c r="P23" i="9"/>
  <c r="P141" i="3"/>
  <c r="Q141" i="3" s="1"/>
  <c r="R141" i="3"/>
  <c r="Q145" i="3"/>
  <c r="O164" i="3"/>
  <c r="O197" i="3"/>
  <c r="R199" i="3"/>
  <c r="S199" i="3" s="1"/>
  <c r="R201" i="3"/>
  <c r="S201" i="3" s="1"/>
  <c r="T201" i="3" s="1"/>
  <c r="O224" i="3"/>
  <c r="N224" i="3"/>
  <c r="O211" i="3"/>
  <c r="N211" i="3"/>
  <c r="Q211" i="3"/>
  <c r="R216" i="3"/>
  <c r="P216" i="3"/>
  <c r="Q216" i="3" s="1"/>
  <c r="P242" i="3"/>
  <c r="Q242" i="3" s="1"/>
  <c r="R242" i="3"/>
  <c r="R326" i="3"/>
  <c r="P326" i="3"/>
  <c r="Q326" i="3" s="1"/>
  <c r="Q158" i="3"/>
  <c r="O170" i="3"/>
  <c r="O172" i="3"/>
  <c r="O174" i="3"/>
  <c r="Q174" i="3"/>
  <c r="O176" i="3"/>
  <c r="Q176" i="3"/>
  <c r="O180" i="3"/>
  <c r="Q180" i="3"/>
  <c r="O182" i="3"/>
  <c r="Q182" i="3"/>
  <c r="O186" i="3"/>
  <c r="Q186" i="3"/>
  <c r="O188" i="3"/>
  <c r="O192" i="3"/>
  <c r="O193" i="3"/>
  <c r="N193" i="3"/>
  <c r="R206" i="3"/>
  <c r="P206" i="3"/>
  <c r="R266" i="3"/>
  <c r="S266" i="3" s="1"/>
  <c r="T266" i="3" s="1"/>
  <c r="R320" i="3"/>
  <c r="P320" i="3"/>
  <c r="Q320" i="3" s="1"/>
  <c r="R332" i="3"/>
  <c r="P332" i="3"/>
  <c r="Q332" i="3" s="1"/>
  <c r="R318" i="3"/>
  <c r="P318" i="3"/>
  <c r="R324" i="3"/>
  <c r="P324" i="3"/>
  <c r="R330" i="3"/>
  <c r="P330" i="3"/>
  <c r="Q330" i="3" s="1"/>
  <c r="P246" i="3"/>
  <c r="R246" i="3"/>
  <c r="Q290" i="3"/>
  <c r="R336" i="3"/>
  <c r="P336" i="3"/>
  <c r="Q336" i="3" s="1"/>
  <c r="R342" i="3"/>
  <c r="P342" i="3"/>
  <c r="Q342" i="3" s="1"/>
  <c r="P236" i="3"/>
  <c r="Q236" i="3" s="1"/>
  <c r="R236" i="3"/>
  <c r="P248" i="3"/>
  <c r="Q248" i="3" s="1"/>
  <c r="R248" i="3"/>
  <c r="Q306" i="3"/>
  <c r="O306" i="3"/>
  <c r="Q229" i="3"/>
  <c r="Q259" i="3"/>
  <c r="O267" i="3"/>
  <c r="Q273" i="3"/>
  <c r="O289" i="3"/>
  <c r="N289" i="3"/>
  <c r="Q289" i="3"/>
  <c r="R290" i="3"/>
  <c r="S290" i="3" s="1"/>
  <c r="T290" i="3" s="1"/>
  <c r="O295" i="3"/>
  <c r="Q301" i="3"/>
  <c r="N306" i="3"/>
  <c r="Q303" i="3"/>
  <c r="O308" i="3"/>
  <c r="Q315" i="3"/>
  <c r="Q319" i="3"/>
  <c r="Q331" i="3"/>
  <c r="R343" i="3"/>
  <c r="S343" i="3" s="1"/>
  <c r="N346" i="3"/>
  <c r="Q346" i="3"/>
  <c r="Q348" i="3"/>
  <c r="P25" i="9"/>
  <c r="N25" i="9"/>
  <c r="N318" i="3"/>
  <c r="N322" i="3"/>
  <c r="N326" i="3"/>
  <c r="N330" i="3"/>
  <c r="N338" i="3"/>
  <c r="Q344" i="3"/>
  <c r="N344" i="3"/>
  <c r="P338" i="3"/>
  <c r="S338" i="3" s="1"/>
  <c r="T338" i="3" s="1"/>
  <c r="Q339" i="3"/>
  <c r="O344" i="3"/>
  <c r="Q345" i="3"/>
  <c r="O25" i="9"/>
  <c r="N315" i="3"/>
  <c r="N319" i="3"/>
  <c r="N327" i="3"/>
  <c r="N331" i="3"/>
  <c r="N342" i="3"/>
  <c r="N343" i="3"/>
  <c r="R345" i="3"/>
  <c r="S345" i="3" s="1"/>
  <c r="T345" i="3" s="1"/>
  <c r="O252" i="9"/>
  <c r="M252" i="9"/>
  <c r="N252" i="9" s="1"/>
  <c r="P94" i="9"/>
  <c r="N94" i="9"/>
  <c r="O183" i="9"/>
  <c r="M183" i="9"/>
  <c r="N183" i="9" s="1"/>
  <c r="O184" i="9"/>
  <c r="M184" i="9"/>
  <c r="N184" i="9" s="1"/>
  <c r="M341" i="9"/>
  <c r="N341" i="9" s="1"/>
  <c r="O341" i="9"/>
  <c r="M113" i="9"/>
  <c r="P113" i="9" s="1"/>
  <c r="O113" i="9"/>
  <c r="O324" i="9"/>
  <c r="M324" i="9"/>
  <c r="O256" i="9"/>
  <c r="M333" i="9"/>
  <c r="P333" i="9" s="1"/>
  <c r="O330" i="9"/>
  <c r="S43" i="20"/>
  <c r="Q43" i="20"/>
  <c r="R43" i="20" s="1"/>
  <c r="S103" i="20"/>
  <c r="Q103" i="20"/>
  <c r="R103" i="20" s="1"/>
  <c r="R132" i="20"/>
  <c r="S122" i="20"/>
  <c r="Q122" i="20"/>
  <c r="Q35" i="20"/>
  <c r="R35" i="20" s="1"/>
  <c r="S35" i="20"/>
  <c r="S112" i="20"/>
  <c r="Q112" i="20"/>
  <c r="R112" i="20" s="1"/>
  <c r="S134" i="20"/>
  <c r="Q134" i="20"/>
  <c r="R134" i="20" s="1"/>
  <c r="S159" i="20"/>
  <c r="Q159" i="20"/>
  <c r="Q61" i="20"/>
  <c r="S61" i="20"/>
  <c r="S124" i="20"/>
  <c r="Q124" i="20"/>
  <c r="R124" i="20" s="1"/>
  <c r="S151" i="20"/>
  <c r="Q151" i="20"/>
  <c r="R151" i="20" s="1"/>
  <c r="S136" i="20"/>
  <c r="Q136" i="20"/>
  <c r="S56" i="20"/>
  <c r="Q56" i="20"/>
  <c r="R56" i="20" s="1"/>
  <c r="O24" i="20"/>
  <c r="R26" i="20"/>
  <c r="Q29" i="20"/>
  <c r="R29" i="20" s="1"/>
  <c r="N35" i="20"/>
  <c r="R37" i="20"/>
  <c r="P38" i="20"/>
  <c r="O43" i="20"/>
  <c r="O48" i="20"/>
  <c r="O56" i="20"/>
  <c r="O61" i="20"/>
  <c r="N63" i="20"/>
  <c r="O78" i="20"/>
  <c r="R78" i="20"/>
  <c r="P88" i="20"/>
  <c r="N22" i="20"/>
  <c r="S26" i="20"/>
  <c r="T26" i="20" s="1"/>
  <c r="N28" i="20"/>
  <c r="O35" i="20"/>
  <c r="O39" i="20"/>
  <c r="N44" i="20"/>
  <c r="P48" i="20"/>
  <c r="N49" i="20"/>
  <c r="R51" i="20"/>
  <c r="P52" i="20"/>
  <c r="N53" i="20"/>
  <c r="N57" i="20"/>
  <c r="P62" i="20"/>
  <c r="P63" i="20"/>
  <c r="N78" i="20"/>
  <c r="O80" i="20"/>
  <c r="N80" i="20"/>
  <c r="O92" i="20"/>
  <c r="N92" i="20"/>
  <c r="R98" i="20"/>
  <c r="O104" i="20"/>
  <c r="P107" i="20"/>
  <c r="O111" i="20"/>
  <c r="N114" i="20"/>
  <c r="S118" i="20"/>
  <c r="T118" i="20" s="1"/>
  <c r="S119" i="20"/>
  <c r="T119" i="20" s="1"/>
  <c r="U119" i="20" s="1"/>
  <c r="O123" i="20"/>
  <c r="N126" i="20"/>
  <c r="S130" i="20"/>
  <c r="T130" i="20" s="1"/>
  <c r="U130" i="20" s="1"/>
  <c r="S131" i="20"/>
  <c r="T131" i="20" s="1"/>
  <c r="U131" i="20" s="1"/>
  <c r="O135" i="20"/>
  <c r="N138" i="20"/>
  <c r="P156" i="20"/>
  <c r="R156" i="20"/>
  <c r="N157" i="20"/>
  <c r="O157" i="20"/>
  <c r="P157" i="20"/>
  <c r="P169" i="20"/>
  <c r="O169" i="20"/>
  <c r="N169" i="20"/>
  <c r="Q177" i="20"/>
  <c r="R177" i="20" s="1"/>
  <c r="S177" i="20"/>
  <c r="P39" i="20"/>
  <c r="R62" i="20"/>
  <c r="R63" i="20"/>
  <c r="O70" i="20"/>
  <c r="R70" i="20"/>
  <c r="R71" i="20"/>
  <c r="P71" i="20"/>
  <c r="O82" i="20"/>
  <c r="R82" i="20"/>
  <c r="P83" i="20"/>
  <c r="O94" i="20"/>
  <c r="R94" i="20"/>
  <c r="P95" i="20"/>
  <c r="R104" i="20"/>
  <c r="R111" i="20"/>
  <c r="N116" i="20"/>
  <c r="O116" i="20"/>
  <c r="R123" i="20"/>
  <c r="N128" i="20"/>
  <c r="O128" i="20"/>
  <c r="S132" i="20"/>
  <c r="T132" i="20" s="1"/>
  <c r="U132" i="20" s="1"/>
  <c r="R135" i="20"/>
  <c r="P147" i="20"/>
  <c r="O148" i="20"/>
  <c r="N148" i="20"/>
  <c r="P148" i="20"/>
  <c r="N155" i="20"/>
  <c r="N162" i="20"/>
  <c r="O162" i="20"/>
  <c r="P173" i="20"/>
  <c r="O173" i="20"/>
  <c r="N173" i="20"/>
  <c r="R173" i="20"/>
  <c r="O72" i="20"/>
  <c r="N72" i="20"/>
  <c r="O84" i="20"/>
  <c r="N84" i="20"/>
  <c r="O96" i="20"/>
  <c r="N96" i="20"/>
  <c r="S111" i="20"/>
  <c r="T111" i="20" s="1"/>
  <c r="U111" i="20" s="1"/>
  <c r="N118" i="20"/>
  <c r="R118" i="20"/>
  <c r="S123" i="20"/>
  <c r="T123" i="20" s="1"/>
  <c r="U123" i="20" s="1"/>
  <c r="N130" i="20"/>
  <c r="R130" i="20"/>
  <c r="S135" i="20"/>
  <c r="T135" i="20" s="1"/>
  <c r="U135" i="20" s="1"/>
  <c r="O146" i="20"/>
  <c r="O161" i="20"/>
  <c r="P161" i="20"/>
  <c r="S326" i="20"/>
  <c r="Q326" i="20"/>
  <c r="R326" i="20" s="1"/>
  <c r="S328" i="20"/>
  <c r="Q328" i="20"/>
  <c r="R328" i="20" s="1"/>
  <c r="O26" i="20"/>
  <c r="Q31" i="20"/>
  <c r="R31" i="20" s="1"/>
  <c r="O32" i="20"/>
  <c r="N42" i="20"/>
  <c r="N47" i="20"/>
  <c r="N51" i="20"/>
  <c r="N55" i="20"/>
  <c r="N59" i="20"/>
  <c r="P69" i="20"/>
  <c r="P70" i="20"/>
  <c r="O71" i="20"/>
  <c r="P72" i="20"/>
  <c r="O74" i="20"/>
  <c r="P75" i="20"/>
  <c r="P82" i="20"/>
  <c r="O83" i="20"/>
  <c r="P84" i="20"/>
  <c r="O86" i="20"/>
  <c r="R87" i="20"/>
  <c r="P87" i="20"/>
  <c r="P94" i="20"/>
  <c r="O95" i="20"/>
  <c r="P96" i="20"/>
  <c r="N98" i="20"/>
  <c r="R100" i="20"/>
  <c r="P100" i="20"/>
  <c r="O101" i="20"/>
  <c r="N101" i="20"/>
  <c r="Q106" i="20"/>
  <c r="R106" i="20" s="1"/>
  <c r="Q116" i="20"/>
  <c r="T116" i="20" s="1"/>
  <c r="U116" i="20" s="1"/>
  <c r="O118" i="20"/>
  <c r="N119" i="20"/>
  <c r="N120" i="20"/>
  <c r="O120" i="20"/>
  <c r="O130" i="20"/>
  <c r="N131" i="20"/>
  <c r="N132" i="20"/>
  <c r="O132" i="20"/>
  <c r="N146" i="20"/>
  <c r="P152" i="20"/>
  <c r="N153" i="20"/>
  <c r="O153" i="20"/>
  <c r="P153" i="20"/>
  <c r="P155" i="20"/>
  <c r="N161" i="20"/>
  <c r="P42" i="20"/>
  <c r="P47" i="20"/>
  <c r="O76" i="20"/>
  <c r="N76" i="20"/>
  <c r="O88" i="20"/>
  <c r="N88" i="20"/>
  <c r="P105" i="20"/>
  <c r="O105" i="20"/>
  <c r="N122" i="20"/>
  <c r="R122" i="20"/>
  <c r="N134" i="20"/>
  <c r="R143" i="20"/>
  <c r="P143" i="20"/>
  <c r="O144" i="20"/>
  <c r="N144" i="20"/>
  <c r="P144" i="20"/>
  <c r="N151" i="20"/>
  <c r="N159" i="20"/>
  <c r="R159" i="20"/>
  <c r="N166" i="20"/>
  <c r="P166" i="20"/>
  <c r="S166" i="20" s="1"/>
  <c r="T166" i="20" s="1"/>
  <c r="O166" i="20"/>
  <c r="S302" i="20"/>
  <c r="Q302" i="20"/>
  <c r="O103" i="20"/>
  <c r="O30" i="20"/>
  <c r="O52" i="20"/>
  <c r="O62" i="20"/>
  <c r="P74" i="20"/>
  <c r="P76" i="20"/>
  <c r="R79" i="20"/>
  <c r="P79" i="20"/>
  <c r="P86" i="20"/>
  <c r="O87" i="20"/>
  <c r="O90" i="20"/>
  <c r="P91" i="20"/>
  <c r="Q98" i="20"/>
  <c r="T98" i="20" s="1"/>
  <c r="U98" i="20" s="1"/>
  <c r="N103" i="20"/>
  <c r="N104" i="20"/>
  <c r="N105" i="20"/>
  <c r="N111" i="20"/>
  <c r="N112" i="20"/>
  <c r="O112" i="20"/>
  <c r="R119" i="20"/>
  <c r="O122" i="20"/>
  <c r="N123" i="20"/>
  <c r="N124" i="20"/>
  <c r="O124" i="20"/>
  <c r="R131" i="20"/>
  <c r="O134" i="20"/>
  <c r="N135" i="20"/>
  <c r="N136" i="20"/>
  <c r="O136" i="20"/>
  <c r="O142" i="20"/>
  <c r="R142" i="20"/>
  <c r="N143" i="20"/>
  <c r="Q146" i="20"/>
  <c r="T146" i="20" s="1"/>
  <c r="O151" i="20"/>
  <c r="O152" i="20"/>
  <c r="O159" i="20"/>
  <c r="P160" i="20"/>
  <c r="O165" i="20"/>
  <c r="P165" i="20"/>
  <c r="R166" i="20"/>
  <c r="S304" i="20"/>
  <c r="Q304" i="20"/>
  <c r="R304" i="20" s="1"/>
  <c r="O140" i="20"/>
  <c r="N167" i="20"/>
  <c r="P170" i="20"/>
  <c r="P174" i="20"/>
  <c r="O183" i="20"/>
  <c r="O190" i="20"/>
  <c r="O194" i="20"/>
  <c r="O198" i="20"/>
  <c r="O202" i="20"/>
  <c r="O206" i="20"/>
  <c r="O211" i="20"/>
  <c r="S219" i="20"/>
  <c r="T219" i="20" s="1"/>
  <c r="Q223" i="20"/>
  <c r="Q224" i="20"/>
  <c r="T224" i="20" s="1"/>
  <c r="P226" i="20"/>
  <c r="P236" i="20"/>
  <c r="P237" i="20"/>
  <c r="P238" i="20"/>
  <c r="O255" i="20"/>
  <c r="N255" i="20"/>
  <c r="O267" i="20"/>
  <c r="N267" i="20"/>
  <c r="N273" i="20"/>
  <c r="O280" i="20"/>
  <c r="O281" i="20"/>
  <c r="N282" i="20"/>
  <c r="P296" i="20"/>
  <c r="S311" i="20"/>
  <c r="T311" i="20" s="1"/>
  <c r="S314" i="20"/>
  <c r="T314" i="20" s="1"/>
  <c r="U314" i="20" s="1"/>
  <c r="R317" i="20"/>
  <c r="P317" i="20"/>
  <c r="O318" i="20"/>
  <c r="N318" i="20"/>
  <c r="R318" i="20"/>
  <c r="O320" i="20"/>
  <c r="P320" i="20"/>
  <c r="O330" i="20"/>
  <c r="N337" i="20"/>
  <c r="N341" i="20"/>
  <c r="R182" i="20"/>
  <c r="R197" i="20"/>
  <c r="R205" i="20"/>
  <c r="N218" i="20"/>
  <c r="O218" i="20"/>
  <c r="O245" i="20"/>
  <c r="R245" i="20"/>
  <c r="R246" i="20"/>
  <c r="P246" i="20"/>
  <c r="O257" i="20"/>
  <c r="R258" i="20"/>
  <c r="P258" i="20"/>
  <c r="O269" i="20"/>
  <c r="O316" i="20"/>
  <c r="R316" i="20"/>
  <c r="P335" i="20"/>
  <c r="O335" i="20"/>
  <c r="O247" i="20"/>
  <c r="N247" i="20"/>
  <c r="O259" i="20"/>
  <c r="N259" i="20"/>
  <c r="P278" i="20"/>
  <c r="O278" i="20"/>
  <c r="N290" i="20"/>
  <c r="P290" i="20"/>
  <c r="R309" i="20"/>
  <c r="P309" i="20"/>
  <c r="O309" i="20"/>
  <c r="O310" i="20"/>
  <c r="N310" i="20"/>
  <c r="P310" i="20"/>
  <c r="O314" i="20"/>
  <c r="N314" i="20"/>
  <c r="N316" i="20"/>
  <c r="N177" i="20"/>
  <c r="O192" i="20"/>
  <c r="P209" i="20"/>
  <c r="N209" i="20"/>
  <c r="Q218" i="20"/>
  <c r="T218" i="20" s="1"/>
  <c r="P220" i="20"/>
  <c r="O222" i="20"/>
  <c r="O233" i="20"/>
  <c r="N234" i="20"/>
  <c r="P247" i="20"/>
  <c r="O249" i="20"/>
  <c r="P250" i="20"/>
  <c r="P259" i="20"/>
  <c r="O261" i="20"/>
  <c r="R261" i="20"/>
  <c r="R262" i="20"/>
  <c r="P262" i="20"/>
  <c r="P271" i="20"/>
  <c r="N271" i="20"/>
  <c r="N278" i="20"/>
  <c r="O290" i="20"/>
  <c r="N297" i="20"/>
  <c r="N298" i="20"/>
  <c r="P305" i="20"/>
  <c r="O306" i="20"/>
  <c r="N306" i="20"/>
  <c r="R306" i="20"/>
  <c r="O308" i="20"/>
  <c r="R308" i="20"/>
  <c r="P308" i="20"/>
  <c r="O177" i="20"/>
  <c r="P181" i="20"/>
  <c r="N182" i="20"/>
  <c r="P185" i="20"/>
  <c r="N186" i="20"/>
  <c r="Q191" i="20"/>
  <c r="R191" i="20" s="1"/>
  <c r="P192" i="20"/>
  <c r="O193" i="20"/>
  <c r="P196" i="20"/>
  <c r="O197" i="20"/>
  <c r="P200" i="20"/>
  <c r="O201" i="20"/>
  <c r="P204" i="20"/>
  <c r="O205" i="20"/>
  <c r="P208" i="20"/>
  <c r="O209" i="20"/>
  <c r="P221" i="20"/>
  <c r="R222" i="20"/>
  <c r="N224" i="20"/>
  <c r="P232" i="20"/>
  <c r="P233" i="20"/>
  <c r="P234" i="20"/>
  <c r="N236" i="20"/>
  <c r="Q244" i="20"/>
  <c r="R244" i="20" s="1"/>
  <c r="Q245" i="20"/>
  <c r="T245" i="20" s="1"/>
  <c r="U245" i="20" s="1"/>
  <c r="N249" i="20"/>
  <c r="N250" i="20"/>
  <c r="O251" i="20"/>
  <c r="N251" i="20"/>
  <c r="Q256" i="20"/>
  <c r="R256" i="20" s="1"/>
  <c r="N261" i="20"/>
  <c r="N262" i="20"/>
  <c r="O263" i="20"/>
  <c r="N263" i="20"/>
  <c r="Q268" i="20"/>
  <c r="T268" i="20" s="1"/>
  <c r="O271" i="20"/>
  <c r="R276" i="20"/>
  <c r="R285" i="20"/>
  <c r="O297" i="20"/>
  <c r="O298" i="20"/>
  <c r="O304" i="20"/>
  <c r="N305" i="20"/>
  <c r="P306" i="20"/>
  <c r="N308" i="20"/>
  <c r="R310" i="20"/>
  <c r="Q316" i="20"/>
  <c r="T316" i="20" s="1"/>
  <c r="U316" i="20" s="1"/>
  <c r="O328" i="20"/>
  <c r="P349" i="20"/>
  <c r="R349" i="20"/>
  <c r="N349" i="20"/>
  <c r="O170" i="20"/>
  <c r="O174" i="20"/>
  <c r="R176" i="20"/>
  <c r="P178" i="20"/>
  <c r="N179" i="20"/>
  <c r="P182" i="20"/>
  <c r="N183" i="20"/>
  <c r="P186" i="20"/>
  <c r="N190" i="20"/>
  <c r="P193" i="20"/>
  <c r="P197" i="20"/>
  <c r="P201" i="20"/>
  <c r="P205" i="20"/>
  <c r="N211" i="20"/>
  <c r="S222" i="20"/>
  <c r="T222" i="20" s="1"/>
  <c r="O224" i="20"/>
  <c r="N226" i="20"/>
  <c r="R233" i="20"/>
  <c r="P249" i="20"/>
  <c r="O250" i="20"/>
  <c r="O253" i="20"/>
  <c r="R254" i="20"/>
  <c r="P254" i="20"/>
  <c r="R259" i="20"/>
  <c r="P261" i="20"/>
  <c r="O262" i="20"/>
  <c r="O265" i="20"/>
  <c r="R266" i="20"/>
  <c r="P266" i="20"/>
  <c r="R278" i="20"/>
  <c r="N295" i="20"/>
  <c r="P295" i="20"/>
  <c r="O296" i="20"/>
  <c r="P297" i="20"/>
  <c r="P298" i="20"/>
  <c r="O302" i="20"/>
  <c r="N302" i="20"/>
  <c r="N304" i="20"/>
  <c r="O305" i="20"/>
  <c r="R314" i="20"/>
  <c r="P321" i="20"/>
  <c r="O321" i="20"/>
  <c r="O322" i="20"/>
  <c r="N322" i="20"/>
  <c r="P322" i="20"/>
  <c r="O326" i="20"/>
  <c r="N326" i="20"/>
  <c r="N328" i="20"/>
  <c r="P330" i="20"/>
  <c r="N330" i="20"/>
  <c r="P337" i="20"/>
  <c r="R337" i="20"/>
  <c r="P341" i="20"/>
  <c r="O341" i="20"/>
  <c r="P343" i="20"/>
  <c r="O343" i="20"/>
  <c r="N343" i="20"/>
  <c r="P347" i="20"/>
  <c r="O347" i="20"/>
  <c r="O300" i="20"/>
  <c r="R300" i="20"/>
  <c r="R301" i="20"/>
  <c r="P301" i="20"/>
  <c r="O312" i="20"/>
  <c r="R312" i="20"/>
  <c r="P313" i="20"/>
  <c r="O324" i="20"/>
  <c r="R325" i="20"/>
  <c r="P325" i="20"/>
  <c r="N39" i="9"/>
  <c r="P39" i="9"/>
  <c r="N109" i="9"/>
  <c r="Q109" i="9" s="1"/>
  <c r="P123" i="9"/>
  <c r="N123" i="9"/>
  <c r="R311" i="20"/>
  <c r="O111" i="9"/>
  <c r="M111" i="9"/>
  <c r="N136" i="9"/>
  <c r="P136" i="9"/>
  <c r="O290" i="9"/>
  <c r="M290" i="9"/>
  <c r="O350" i="9"/>
  <c r="M350" i="9"/>
  <c r="O87" i="9"/>
  <c r="O94" i="9"/>
  <c r="O109" i="9"/>
  <c r="N308" i="9"/>
  <c r="Q308" i="9" s="1"/>
  <c r="P330" i="9"/>
  <c r="N330" i="9"/>
  <c r="P339" i="9"/>
  <c r="N339" i="9"/>
  <c r="P256" i="9"/>
  <c r="N256" i="9"/>
  <c r="P253" i="9"/>
  <c r="N253" i="9"/>
  <c r="O275" i="9"/>
  <c r="M275" i="9"/>
  <c r="O337" i="9"/>
  <c r="M337" i="9"/>
  <c r="P343" i="9"/>
  <c r="N343" i="9"/>
  <c r="P221" i="9"/>
  <c r="Q221" i="9" s="1"/>
  <c r="O263" i="9"/>
  <c r="O269" i="9"/>
  <c r="O308" i="9"/>
  <c r="P332" i="9"/>
  <c r="Q332" i="9" s="1"/>
  <c r="M347" i="9"/>
  <c r="P409" i="9"/>
  <c r="N409" i="9"/>
  <c r="O387" i="9"/>
  <c r="M387" i="9"/>
  <c r="O374" i="9"/>
  <c r="M374" i="9"/>
  <c r="O357" i="9"/>
  <c r="M357" i="9"/>
  <c r="N368" i="9"/>
  <c r="P368" i="9"/>
  <c r="N389" i="9"/>
  <c r="Q389" i="9" s="1"/>
  <c r="P396" i="9"/>
  <c r="N396" i="9"/>
  <c r="P372" i="9"/>
  <c r="N372" i="9"/>
  <c r="N403" i="9"/>
  <c r="P403" i="9"/>
  <c r="O411" i="9"/>
  <c r="M411" i="9"/>
  <c r="N408" i="9"/>
  <c r="P408" i="9"/>
  <c r="O352" i="9"/>
  <c r="M352" i="9"/>
  <c r="O362" i="9"/>
  <c r="M362" i="9"/>
  <c r="P373" i="9"/>
  <c r="N373" i="9"/>
  <c r="O378" i="9"/>
  <c r="M378" i="9"/>
  <c r="P386" i="9"/>
  <c r="N386" i="9"/>
  <c r="O392" i="9"/>
  <c r="M392" i="9"/>
  <c r="N394" i="9"/>
  <c r="P394" i="9"/>
  <c r="P356" i="9"/>
  <c r="N356" i="9"/>
  <c r="M355" i="9"/>
  <c r="M361" i="9"/>
  <c r="M371" i="9"/>
  <c r="O409" i="9"/>
  <c r="M375" i="9"/>
  <c r="M393" i="9"/>
  <c r="M398" i="9"/>
  <c r="M402" i="9"/>
  <c r="M407" i="9"/>
  <c r="P194" i="3" l="1"/>
  <c r="Q194" i="3" s="1"/>
  <c r="R194" i="3"/>
  <c r="Q401" i="9"/>
  <c r="P27" i="9"/>
  <c r="N27" i="9"/>
  <c r="K26" i="13"/>
  <c r="B26" i="13"/>
  <c r="G13" i="13"/>
  <c r="G5" i="13"/>
  <c r="W30" i="20"/>
  <c r="R11" i="13" s="1"/>
  <c r="B330" i="13"/>
  <c r="N366" i="9"/>
  <c r="Q366" i="9" s="1"/>
  <c r="N400" i="9"/>
  <c r="Q400" i="9" s="1"/>
  <c r="P382" i="9"/>
  <c r="N382" i="9"/>
  <c r="P383" i="9"/>
  <c r="Q383" i="9" s="1"/>
  <c r="Q377" i="9"/>
  <c r="G99" i="13"/>
  <c r="G96" i="13"/>
  <c r="G313" i="13"/>
  <c r="G257" i="13"/>
  <c r="W146" i="20"/>
  <c r="R127" i="13" s="1"/>
  <c r="W135" i="20"/>
  <c r="R116" i="13" s="1"/>
  <c r="W222" i="20"/>
  <c r="R203" i="13" s="1"/>
  <c r="G255" i="13"/>
  <c r="G256" i="13"/>
  <c r="W219" i="20"/>
  <c r="R200" i="13" s="1"/>
  <c r="W109" i="20"/>
  <c r="R90" i="13" s="1"/>
  <c r="R177" i="3"/>
  <c r="S177" i="3" s="1"/>
  <c r="T177" i="3" s="1"/>
  <c r="R73" i="3"/>
  <c r="S73" i="3" s="1"/>
  <c r="T73" i="3" s="1"/>
  <c r="W104" i="20"/>
  <c r="R85" i="13" s="1"/>
  <c r="W150" i="20"/>
  <c r="R131" i="13" s="1"/>
  <c r="G15" i="13"/>
  <c r="G297" i="13"/>
  <c r="G295" i="13"/>
  <c r="G320" i="13"/>
  <c r="G92" i="13"/>
  <c r="W311" i="20"/>
  <c r="R292" i="13" s="1"/>
  <c r="W131" i="20"/>
  <c r="R112" i="13" s="1"/>
  <c r="G120" i="13"/>
  <c r="W211" i="20"/>
  <c r="R192" i="13" s="1"/>
  <c r="G205" i="13"/>
  <c r="G59" i="13"/>
  <c r="W215" i="20"/>
  <c r="R196" i="13" s="1"/>
  <c r="G7" i="13"/>
  <c r="G111" i="13"/>
  <c r="G113" i="13"/>
  <c r="W123" i="20"/>
  <c r="R104" i="13" s="1"/>
  <c r="W167" i="20"/>
  <c r="R148" i="13" s="1"/>
  <c r="W116" i="20"/>
  <c r="R97" i="13" s="1"/>
  <c r="W273" i="20"/>
  <c r="R254" i="13" s="1"/>
  <c r="G281" i="13"/>
  <c r="G3" i="13"/>
  <c r="G314" i="13"/>
  <c r="G147" i="13"/>
  <c r="W119" i="20"/>
  <c r="R100" i="13" s="1"/>
  <c r="W318" i="20"/>
  <c r="R299" i="13" s="1"/>
  <c r="G73" i="13"/>
  <c r="G171" i="13"/>
  <c r="W245" i="20"/>
  <c r="R226" i="13" s="1"/>
  <c r="W98" i="20"/>
  <c r="R79" i="13" s="1"/>
  <c r="W268" i="20"/>
  <c r="R249" i="13" s="1"/>
  <c r="W218" i="20"/>
  <c r="R199" i="13" s="1"/>
  <c r="G108" i="13"/>
  <c r="W345" i="20"/>
  <c r="R326" i="13" s="1"/>
  <c r="D169" i="13"/>
  <c r="D303" i="13"/>
  <c r="D51" i="13"/>
  <c r="D205" i="13"/>
  <c r="Q144" i="13"/>
  <c r="D144" i="13"/>
  <c r="Q19" i="13"/>
  <c r="D19" i="13"/>
  <c r="D23" i="13"/>
  <c r="D302" i="13"/>
  <c r="D38" i="13"/>
  <c r="Q83" i="13"/>
  <c r="D83" i="13"/>
  <c r="Q9" i="13"/>
  <c r="D9" i="13"/>
  <c r="D126" i="13"/>
  <c r="P358" i="9"/>
  <c r="N358" i="9"/>
  <c r="N351" i="9"/>
  <c r="P351" i="9"/>
  <c r="N388" i="9"/>
  <c r="P388" i="9"/>
  <c r="P379" i="9"/>
  <c r="N379" i="9"/>
  <c r="P384" i="9"/>
  <c r="N384" i="9"/>
  <c r="P376" i="9"/>
  <c r="N376" i="9"/>
  <c r="P300" i="3"/>
  <c r="S300" i="3" s="1"/>
  <c r="T300" i="3" s="1"/>
  <c r="D181" i="13"/>
  <c r="D180" i="13"/>
  <c r="D219" i="13"/>
  <c r="Q57" i="13"/>
  <c r="D57" i="13"/>
  <c r="D188" i="13"/>
  <c r="D306" i="13"/>
  <c r="D218" i="13"/>
  <c r="D265" i="13"/>
  <c r="D226" i="13"/>
  <c r="Q327" i="13"/>
  <c r="D327" i="13"/>
  <c r="Q320" i="13"/>
  <c r="D320" i="13"/>
  <c r="Q112" i="13"/>
  <c r="D112" i="13"/>
  <c r="D88" i="13"/>
  <c r="Q157" i="13"/>
  <c r="D157" i="13"/>
  <c r="D106" i="13"/>
  <c r="D293" i="13"/>
  <c r="D310" i="13"/>
  <c r="Q297" i="13"/>
  <c r="D297" i="13"/>
  <c r="D124" i="13"/>
  <c r="Q151" i="13"/>
  <c r="D151" i="13"/>
  <c r="D287" i="13"/>
  <c r="Q12" i="13"/>
  <c r="D12" i="13"/>
  <c r="D174" i="13"/>
  <c r="D155" i="13"/>
  <c r="Q62" i="13"/>
  <c r="D62" i="13"/>
  <c r="Q58" i="13"/>
  <c r="D58" i="13"/>
  <c r="Q66" i="13"/>
  <c r="D66" i="13"/>
  <c r="D110" i="13"/>
  <c r="D121" i="13"/>
  <c r="D48" i="13"/>
  <c r="Q269" i="13"/>
  <c r="D269" i="13"/>
  <c r="D323" i="13"/>
  <c r="D301" i="13"/>
  <c r="Q158" i="13"/>
  <c r="D158" i="13"/>
  <c r="Q175" i="13"/>
  <c r="D175" i="13"/>
  <c r="D280" i="13"/>
  <c r="D152" i="13"/>
  <c r="Q194" i="13"/>
  <c r="D194" i="13"/>
  <c r="Q291" i="13"/>
  <c r="D291" i="13"/>
  <c r="D209" i="13"/>
  <c r="D210" i="13"/>
  <c r="Q298" i="13"/>
  <c r="D298" i="13"/>
  <c r="D125" i="13"/>
  <c r="D276" i="13"/>
  <c r="D115" i="13"/>
  <c r="D75" i="13"/>
  <c r="D262" i="13"/>
  <c r="D221" i="13"/>
  <c r="D137" i="13"/>
  <c r="Q225" i="3"/>
  <c r="R85" i="3"/>
  <c r="S85" i="3" s="1"/>
  <c r="T85" i="3" s="1"/>
  <c r="R183" i="3"/>
  <c r="S183" i="3" s="1"/>
  <c r="T183" i="3" s="1"/>
  <c r="P191" i="3"/>
  <c r="Q191" i="3" s="1"/>
  <c r="P117" i="3"/>
  <c r="S117" i="3" s="1"/>
  <c r="T117" i="3" s="1"/>
  <c r="P153" i="3"/>
  <c r="Q153" i="3" s="1"/>
  <c r="R162" i="3"/>
  <c r="S162" i="3" s="1"/>
  <c r="T162" i="3" s="1"/>
  <c r="R79" i="3"/>
  <c r="S79" i="3" s="1"/>
  <c r="T79" i="3" s="1"/>
  <c r="Q230" i="3"/>
  <c r="R294" i="3"/>
  <c r="S294" i="3" s="1"/>
  <c r="T294" i="3" s="1"/>
  <c r="P185" i="3"/>
  <c r="Q185" i="3" s="1"/>
  <c r="R263" i="3"/>
  <c r="S263" i="3" s="1"/>
  <c r="R281" i="3"/>
  <c r="S281" i="3" s="1"/>
  <c r="T281" i="3" s="1"/>
  <c r="P316" i="3"/>
  <c r="S316" i="3" s="1"/>
  <c r="T316" i="3" s="1"/>
  <c r="R309" i="3"/>
  <c r="S309" i="3" s="1"/>
  <c r="P132" i="3"/>
  <c r="Q132" i="3" s="1"/>
  <c r="R303" i="3"/>
  <c r="S303" i="3" s="1"/>
  <c r="T303" i="3" s="1"/>
  <c r="S313" i="3"/>
  <c r="T313" i="3" s="1"/>
  <c r="O292" i="3"/>
  <c r="P292" i="3" s="1"/>
  <c r="P137" i="3"/>
  <c r="Q137" i="3" s="1"/>
  <c r="P57" i="3"/>
  <c r="Q57" i="3" s="1"/>
  <c r="Q292" i="3"/>
  <c r="R171" i="3"/>
  <c r="S171" i="3" s="1"/>
  <c r="T171" i="3" s="1"/>
  <c r="N340" i="3"/>
  <c r="N244" i="3"/>
  <c r="N241" i="9"/>
  <c r="Q241" i="9" s="1"/>
  <c r="S227" i="3"/>
  <c r="T227" i="3" s="1"/>
  <c r="S28" i="3"/>
  <c r="R276" i="3"/>
  <c r="S276" i="3" s="1"/>
  <c r="T276" i="3" s="1"/>
  <c r="J271" i="13"/>
  <c r="V338" i="3"/>
  <c r="S319" i="13" s="1"/>
  <c r="J10" i="13"/>
  <c r="Q184" i="20"/>
  <c r="R184" i="20" s="1"/>
  <c r="S145" i="20"/>
  <c r="T145" i="20" s="1"/>
  <c r="W118" i="20"/>
  <c r="R99" i="13" s="1"/>
  <c r="Q142" i="13"/>
  <c r="Q3" i="13"/>
  <c r="Q34" i="13"/>
  <c r="P288" i="3"/>
  <c r="S288" i="3" s="1"/>
  <c r="T288" i="3" s="1"/>
  <c r="S46" i="3"/>
  <c r="T46" i="3" s="1"/>
  <c r="R296" i="3"/>
  <c r="S296" i="3" s="1"/>
  <c r="P175" i="3"/>
  <c r="S175" i="3" s="1"/>
  <c r="T175" i="3" s="1"/>
  <c r="P200" i="3"/>
  <c r="S200" i="3" s="1"/>
  <c r="T200" i="3" s="1"/>
  <c r="Q327" i="3"/>
  <c r="P92" i="3"/>
  <c r="Q92" i="3" s="1"/>
  <c r="P91" i="9"/>
  <c r="Q91" i="9" s="1"/>
  <c r="P381" i="9"/>
  <c r="Q381" i="9" s="1"/>
  <c r="N410" i="9"/>
  <c r="Q410" i="9" s="1"/>
  <c r="N150" i="9"/>
  <c r="Q150" i="9" s="1"/>
  <c r="N353" i="9"/>
  <c r="S353" i="9" s="1"/>
  <c r="N385" i="9"/>
  <c r="Q385" i="9" s="1"/>
  <c r="Q128" i="20"/>
  <c r="T128" i="20" s="1"/>
  <c r="U128" i="20" s="1"/>
  <c r="S176" i="20"/>
  <c r="T176" i="20" s="1"/>
  <c r="U176" i="20" s="1"/>
  <c r="S286" i="20"/>
  <c r="T286" i="20" s="1"/>
  <c r="S129" i="20"/>
  <c r="T129" i="20" s="1"/>
  <c r="U129" i="20" s="1"/>
  <c r="S265" i="20"/>
  <c r="T265" i="20" s="1"/>
  <c r="P134" i="9"/>
  <c r="Q134" i="9" s="1"/>
  <c r="Q207" i="20"/>
  <c r="T207" i="20" s="1"/>
  <c r="U207" i="20" s="1"/>
  <c r="Q108" i="20"/>
  <c r="R108" i="20" s="1"/>
  <c r="Q81" i="20"/>
  <c r="T81" i="20" s="1"/>
  <c r="U81" i="20" s="1"/>
  <c r="T126" i="20"/>
  <c r="U126" i="20" s="1"/>
  <c r="T33" i="20"/>
  <c r="T162" i="20"/>
  <c r="U162" i="20" s="1"/>
  <c r="P399" i="9"/>
  <c r="Q399" i="9" s="1"/>
  <c r="N72" i="9"/>
  <c r="O72" i="9" s="1"/>
  <c r="S270" i="20"/>
  <c r="T270" i="20" s="1"/>
  <c r="W92" i="20"/>
  <c r="R73" i="13" s="1"/>
  <c r="W130" i="20"/>
  <c r="R111" i="13" s="1"/>
  <c r="S346" i="20"/>
  <c r="T346" i="20" s="1"/>
  <c r="U346" i="20" s="1"/>
  <c r="W314" i="20"/>
  <c r="R295" i="13" s="1"/>
  <c r="S198" i="20"/>
  <c r="T198" i="20" s="1"/>
  <c r="T263" i="20"/>
  <c r="U263" i="20" s="1"/>
  <c r="T141" i="20"/>
  <c r="U141" i="20" s="1"/>
  <c r="W34" i="20"/>
  <c r="R15" i="13" s="1"/>
  <c r="S228" i="20"/>
  <c r="T228" i="20" s="1"/>
  <c r="U228" i="20" s="1"/>
  <c r="N320" i="9"/>
  <c r="Q320" i="9" s="1"/>
  <c r="Q334" i="20"/>
  <c r="T334" i="20" s="1"/>
  <c r="U334" i="20" s="1"/>
  <c r="Q189" i="20"/>
  <c r="T189" i="20" s="1"/>
  <c r="U189" i="20" s="1"/>
  <c r="Q199" i="20"/>
  <c r="R199" i="20" s="1"/>
  <c r="T319" i="20"/>
  <c r="N151" i="9"/>
  <c r="Q151" i="9" s="1"/>
  <c r="P360" i="9"/>
  <c r="Q360" i="9" s="1"/>
  <c r="N391" i="9"/>
  <c r="Q391" i="9" s="1"/>
  <c r="N370" i="9"/>
  <c r="Q370" i="9" s="1"/>
  <c r="N364" i="9"/>
  <c r="Q364" i="9" s="1"/>
  <c r="J212" i="13"/>
  <c r="J302" i="13"/>
  <c r="R348" i="3"/>
  <c r="S348" i="3" s="1"/>
  <c r="T348" i="3" s="1"/>
  <c r="R113" i="3"/>
  <c r="S113" i="3" s="1"/>
  <c r="P126" i="3"/>
  <c r="Q126" i="3" s="1"/>
  <c r="P187" i="3"/>
  <c r="S187" i="3" s="1"/>
  <c r="T187" i="3" s="1"/>
  <c r="R52" i="3"/>
  <c r="S52" i="3" s="1"/>
  <c r="T52" i="3" s="1"/>
  <c r="R98" i="3"/>
  <c r="S98" i="3" s="1"/>
  <c r="T98" i="3" s="1"/>
  <c r="P234" i="3"/>
  <c r="Q234" i="3" s="1"/>
  <c r="P181" i="3"/>
  <c r="S181" i="3" s="1"/>
  <c r="T181" i="3" s="1"/>
  <c r="P67" i="3"/>
  <c r="S67" i="3" s="1"/>
  <c r="T67" i="3" s="1"/>
  <c r="P264" i="3"/>
  <c r="Q264" i="3" s="1"/>
  <c r="R265" i="3"/>
  <c r="S265" i="3" s="1"/>
  <c r="O166" i="3"/>
  <c r="R166" i="3" s="1"/>
  <c r="R307" i="3"/>
  <c r="S307" i="3" s="1"/>
  <c r="S32" i="3"/>
  <c r="S287" i="3"/>
  <c r="T287" i="3" s="1"/>
  <c r="P169" i="3"/>
  <c r="P128" i="3"/>
  <c r="S128" i="3" s="1"/>
  <c r="T128" i="3" s="1"/>
  <c r="O232" i="3"/>
  <c r="P232" i="3" s="1"/>
  <c r="R150" i="3"/>
  <c r="S150" i="3" s="1"/>
  <c r="T150" i="3" s="1"/>
  <c r="Q232" i="3"/>
  <c r="S30" i="3"/>
  <c r="V321" i="3"/>
  <c r="S302" i="13" s="1"/>
  <c r="P250" i="9"/>
  <c r="Q250" i="9" s="1"/>
  <c r="R210" i="3"/>
  <c r="S210" i="3" s="1"/>
  <c r="T210" i="3" s="1"/>
  <c r="N33" i="3"/>
  <c r="R119" i="3"/>
  <c r="S119" i="3" s="1"/>
  <c r="T119" i="3" s="1"/>
  <c r="R116" i="3"/>
  <c r="S116" i="3" s="1"/>
  <c r="T116" i="3" s="1"/>
  <c r="P41" i="9"/>
  <c r="Q41" i="9" s="1"/>
  <c r="P252" i="9"/>
  <c r="Q252" i="9" s="1"/>
  <c r="R42" i="3"/>
  <c r="S42" i="3" s="1"/>
  <c r="T42" i="3" s="1"/>
  <c r="P43" i="3"/>
  <c r="Q43" i="3" s="1"/>
  <c r="P79" i="9"/>
  <c r="Q79" i="9" s="1"/>
  <c r="P26" i="9"/>
  <c r="Q26" i="9" s="1"/>
  <c r="P59" i="3"/>
  <c r="Q59" i="3" s="1"/>
  <c r="R33" i="3"/>
  <c r="S33" i="3" s="1"/>
  <c r="O75" i="9"/>
  <c r="S114" i="3"/>
  <c r="T114" i="3" s="1"/>
  <c r="Q338" i="3"/>
  <c r="O299" i="3"/>
  <c r="P299" i="3" s="1"/>
  <c r="R104" i="3"/>
  <c r="S104" i="3" s="1"/>
  <c r="T104" i="3" s="1"/>
  <c r="P65" i="3"/>
  <c r="S65" i="3" s="1"/>
  <c r="T65" i="3" s="1"/>
  <c r="P71" i="3"/>
  <c r="S71" i="3" s="1"/>
  <c r="T71" i="3" s="1"/>
  <c r="Q299" i="3"/>
  <c r="P173" i="3"/>
  <c r="S173" i="3" s="1"/>
  <c r="T173" i="3" s="1"/>
  <c r="O190" i="3"/>
  <c r="R190" i="3" s="1"/>
  <c r="R168" i="3"/>
  <c r="S168" i="3" s="1"/>
  <c r="T168" i="3" s="1"/>
  <c r="P61" i="3"/>
  <c r="S61" i="3" s="1"/>
  <c r="T61" i="3" s="1"/>
  <c r="P283" i="3"/>
  <c r="S283" i="3" s="1"/>
  <c r="T283" i="3" s="1"/>
  <c r="N323" i="3"/>
  <c r="S337" i="3"/>
  <c r="T337" i="3" s="1"/>
  <c r="P260" i="3"/>
  <c r="S260" i="3" s="1"/>
  <c r="T260" i="3" s="1"/>
  <c r="Q323" i="3"/>
  <c r="R204" i="3"/>
  <c r="S204" i="3" s="1"/>
  <c r="T204" i="3" s="1"/>
  <c r="P53" i="3"/>
  <c r="S53" i="3" s="1"/>
  <c r="T53" i="3" s="1"/>
  <c r="Q127" i="3"/>
  <c r="P24" i="9"/>
  <c r="Q24" i="9" s="1"/>
  <c r="V247" i="3"/>
  <c r="S228" i="13" s="1"/>
  <c r="N70" i="3"/>
  <c r="S38" i="3"/>
  <c r="T38" i="3" s="1"/>
  <c r="Q130" i="3"/>
  <c r="R259" i="3"/>
  <c r="S259" i="3" s="1"/>
  <c r="T259" i="3" s="1"/>
  <c r="P115" i="3"/>
  <c r="Q115" i="3" s="1"/>
  <c r="S271" i="3"/>
  <c r="T271" i="3" s="1"/>
  <c r="P184" i="9"/>
  <c r="Q184" i="9" s="1"/>
  <c r="O178" i="3"/>
  <c r="P178" i="3" s="1"/>
  <c r="Q178" i="3" s="1"/>
  <c r="R301" i="3"/>
  <c r="S301" i="3" s="1"/>
  <c r="T301" i="3" s="1"/>
  <c r="P322" i="3"/>
  <c r="S322" i="3" s="1"/>
  <c r="T322" i="3" s="1"/>
  <c r="R240" i="3"/>
  <c r="S240" i="3" s="1"/>
  <c r="S155" i="3"/>
  <c r="P176" i="9"/>
  <c r="Q176" i="9" s="1"/>
  <c r="R51" i="3"/>
  <c r="S51" i="3" s="1"/>
  <c r="T51" i="3" s="1"/>
  <c r="S346" i="3"/>
  <c r="T346" i="3" s="1"/>
  <c r="S37" i="3"/>
  <c r="T37" i="3" s="1"/>
  <c r="R159" i="3"/>
  <c r="P159" i="3"/>
  <c r="P161" i="3"/>
  <c r="S161" i="3" s="1"/>
  <c r="T161" i="3" s="1"/>
  <c r="P297" i="3"/>
  <c r="Q297" i="3" s="1"/>
  <c r="R297" i="3"/>
  <c r="N289" i="9"/>
  <c r="O289" i="9" s="1"/>
  <c r="P248" i="9"/>
  <c r="Q248" i="9" s="1"/>
  <c r="P44" i="9"/>
  <c r="Q44" i="9" s="1"/>
  <c r="S320" i="3"/>
  <c r="T320" i="3" s="1"/>
  <c r="N341" i="3"/>
  <c r="R144" i="3"/>
  <c r="S144" i="3" s="1"/>
  <c r="T144" i="3" s="1"/>
  <c r="P179" i="3"/>
  <c r="Q179" i="3" s="1"/>
  <c r="R100" i="3"/>
  <c r="S100" i="3" s="1"/>
  <c r="T100" i="3" s="1"/>
  <c r="S167" i="3"/>
  <c r="T167" i="3" s="1"/>
  <c r="Q70" i="3"/>
  <c r="P69" i="3"/>
  <c r="Q69" i="3" s="1"/>
  <c r="O130" i="3"/>
  <c r="R130" i="3" s="1"/>
  <c r="P251" i="9"/>
  <c r="Q251" i="9" s="1"/>
  <c r="N64" i="9"/>
  <c r="O64" i="9" s="1"/>
  <c r="N60" i="9"/>
  <c r="O60" i="9" s="1"/>
  <c r="N254" i="9"/>
  <c r="Q254" i="9" s="1"/>
  <c r="R302" i="3"/>
  <c r="S302" i="3" s="1"/>
  <c r="T302" i="3" s="1"/>
  <c r="S324" i="3"/>
  <c r="T324" i="3" s="1"/>
  <c r="P314" i="3"/>
  <c r="Q314" i="3" s="1"/>
  <c r="R252" i="3"/>
  <c r="S252" i="3" s="1"/>
  <c r="V231" i="3"/>
  <c r="S212" i="13" s="1"/>
  <c r="S77" i="3"/>
  <c r="S110" i="3"/>
  <c r="T110" i="3" s="1"/>
  <c r="P158" i="3"/>
  <c r="R158" i="3"/>
  <c r="P131" i="9"/>
  <c r="Q131" i="9" s="1"/>
  <c r="P249" i="9"/>
  <c r="Q249" i="9" s="1"/>
  <c r="N220" i="3"/>
  <c r="P63" i="3"/>
  <c r="S63" i="3" s="1"/>
  <c r="T63" i="3" s="1"/>
  <c r="P96" i="3"/>
  <c r="Q96" i="3" s="1"/>
  <c r="S24" i="3"/>
  <c r="M177" i="9"/>
  <c r="N177" i="9" s="1"/>
  <c r="P291" i="9"/>
  <c r="Q291" i="9" s="1"/>
  <c r="P152" i="9"/>
  <c r="Q152" i="9" s="1"/>
  <c r="R277" i="3"/>
  <c r="S277" i="3" s="1"/>
  <c r="T277" i="3" s="1"/>
  <c r="P293" i="9"/>
  <c r="Q293" i="9" s="1"/>
  <c r="O152" i="9"/>
  <c r="N81" i="9"/>
  <c r="O81" i="9" s="1"/>
  <c r="N335" i="3"/>
  <c r="N311" i="3"/>
  <c r="S332" i="3"/>
  <c r="T332" i="3" s="1"/>
  <c r="O184" i="3"/>
  <c r="R184" i="3" s="1"/>
  <c r="S331" i="3"/>
  <c r="T331" i="3" s="1"/>
  <c r="P241" i="3"/>
  <c r="R241" i="3"/>
  <c r="R349" i="3"/>
  <c r="P349" i="3"/>
  <c r="R221" i="3"/>
  <c r="P221" i="3"/>
  <c r="Q221" i="3" s="1"/>
  <c r="O118" i="3"/>
  <c r="N118" i="3"/>
  <c r="R86" i="3"/>
  <c r="P86" i="3"/>
  <c r="Q86" i="3" s="1"/>
  <c r="O124" i="3"/>
  <c r="N124" i="3"/>
  <c r="O250" i="3"/>
  <c r="N250" i="3"/>
  <c r="Q250" i="3"/>
  <c r="R270" i="3"/>
  <c r="P270" i="3"/>
  <c r="Q270" i="3" s="1"/>
  <c r="R102" i="3"/>
  <c r="P102" i="3"/>
  <c r="Q102" i="3" s="1"/>
  <c r="O226" i="3"/>
  <c r="N226" i="3"/>
  <c r="O280" i="3"/>
  <c r="Q280" i="3"/>
  <c r="N280" i="3"/>
  <c r="R151" i="3"/>
  <c r="P151" i="3"/>
  <c r="Q151" i="3" s="1"/>
  <c r="P107" i="3"/>
  <c r="R107" i="3"/>
  <c r="O256" i="3"/>
  <c r="N256" i="3"/>
  <c r="P268" i="9"/>
  <c r="Q268" i="9" s="1"/>
  <c r="N191" i="9"/>
  <c r="Q191" i="9" s="1"/>
  <c r="Q94" i="9"/>
  <c r="S236" i="3"/>
  <c r="T236" i="3" s="1"/>
  <c r="N347" i="3"/>
  <c r="S330" i="3"/>
  <c r="T330" i="3" s="1"/>
  <c r="S206" i="3"/>
  <c r="T206" i="3" s="1"/>
  <c r="S212" i="3"/>
  <c r="S194" i="3"/>
  <c r="T194" i="3" s="1"/>
  <c r="P217" i="3"/>
  <c r="Q217" i="3" s="1"/>
  <c r="R217" i="3"/>
  <c r="P325" i="3"/>
  <c r="R325" i="3"/>
  <c r="N261" i="3"/>
  <c r="O261" i="3"/>
  <c r="R163" i="3"/>
  <c r="P163" i="3"/>
  <c r="Q163" i="3" s="1"/>
  <c r="P140" i="3"/>
  <c r="Q140" i="3" s="1"/>
  <c r="R140" i="3"/>
  <c r="R251" i="3"/>
  <c r="P251" i="3"/>
  <c r="Q251" i="3" s="1"/>
  <c r="N88" i="3"/>
  <c r="O88" i="3"/>
  <c r="P41" i="3"/>
  <c r="Q41" i="3" s="1"/>
  <c r="R41" i="3"/>
  <c r="N148" i="3"/>
  <c r="Q148" i="3"/>
  <c r="O64" i="3"/>
  <c r="Q64" i="3"/>
  <c r="R139" i="3"/>
  <c r="P139" i="3"/>
  <c r="N214" i="3"/>
  <c r="O214" i="3"/>
  <c r="O286" i="3"/>
  <c r="N286" i="3"/>
  <c r="N298" i="3"/>
  <c r="O298" i="3"/>
  <c r="O328" i="3"/>
  <c r="N328" i="3"/>
  <c r="O329" i="3"/>
  <c r="Q329" i="3"/>
  <c r="N329" i="3"/>
  <c r="S133" i="3"/>
  <c r="T133" i="3" s="1"/>
  <c r="S246" i="3"/>
  <c r="T246" i="3" s="1"/>
  <c r="R122" i="3"/>
  <c r="S122" i="3" s="1"/>
  <c r="T122" i="3" s="1"/>
  <c r="R312" i="3"/>
  <c r="P312" i="3"/>
  <c r="R239" i="3"/>
  <c r="P239" i="3"/>
  <c r="Q239" i="3" s="1"/>
  <c r="P157" i="3"/>
  <c r="Q157" i="3" s="1"/>
  <c r="R157" i="3"/>
  <c r="N39" i="3"/>
  <c r="O39" i="3"/>
  <c r="O202" i="3"/>
  <c r="N202" i="3"/>
  <c r="R323" i="3"/>
  <c r="P323" i="3"/>
  <c r="P205" i="3"/>
  <c r="R205" i="3"/>
  <c r="Q268" i="3"/>
  <c r="O268" i="3"/>
  <c r="N268" i="3"/>
  <c r="R233" i="3"/>
  <c r="P233" i="3"/>
  <c r="O238" i="3"/>
  <c r="N238" i="3"/>
  <c r="Q238" i="3"/>
  <c r="R198" i="3"/>
  <c r="P198" i="3"/>
  <c r="Q198" i="3" s="1"/>
  <c r="O305" i="3"/>
  <c r="N305" i="3"/>
  <c r="Q262" i="3"/>
  <c r="O262" i="3"/>
  <c r="N262" i="3"/>
  <c r="R147" i="3"/>
  <c r="P147" i="3"/>
  <c r="Q147" i="3" s="1"/>
  <c r="S291" i="3"/>
  <c r="Q226" i="3"/>
  <c r="O255" i="3"/>
  <c r="N255" i="3"/>
  <c r="O243" i="3"/>
  <c r="N243" i="3"/>
  <c r="O237" i="3"/>
  <c r="N237" i="3"/>
  <c r="Q237" i="3"/>
  <c r="P284" i="3"/>
  <c r="R284" i="3"/>
  <c r="P149" i="3"/>
  <c r="Q149" i="3" s="1"/>
  <c r="R149" i="3"/>
  <c r="O142" i="3"/>
  <c r="N142" i="3"/>
  <c r="Q142" i="3"/>
  <c r="R213" i="3"/>
  <c r="P213" i="3"/>
  <c r="R272" i="3"/>
  <c r="P272" i="3"/>
  <c r="N279" i="3"/>
  <c r="O279" i="3"/>
  <c r="Q279" i="3"/>
  <c r="Q304" i="3"/>
  <c r="O304" i="3"/>
  <c r="O334" i="3"/>
  <c r="Q334" i="3"/>
  <c r="P282" i="3"/>
  <c r="Q282" i="3" s="1"/>
  <c r="R282" i="3"/>
  <c r="O82" i="3"/>
  <c r="N82" i="3"/>
  <c r="Q196" i="3"/>
  <c r="O196" i="3"/>
  <c r="O317" i="3"/>
  <c r="N317" i="3"/>
  <c r="Q317" i="3"/>
  <c r="S75" i="3"/>
  <c r="O195" i="3"/>
  <c r="Q195" i="3"/>
  <c r="N195" i="3"/>
  <c r="P158" i="9"/>
  <c r="Q158" i="9" s="1"/>
  <c r="S326" i="3"/>
  <c r="T326" i="3" s="1"/>
  <c r="S189" i="3"/>
  <c r="T189" i="3" s="1"/>
  <c r="S22" i="3"/>
  <c r="T22" i="3" s="1"/>
  <c r="O249" i="3"/>
  <c r="N249" i="3"/>
  <c r="P146" i="3"/>
  <c r="Q146" i="3" s="1"/>
  <c r="R146" i="3"/>
  <c r="N106" i="3"/>
  <c r="O106" i="3"/>
  <c r="O76" i="3"/>
  <c r="N76" i="3"/>
  <c r="P335" i="3"/>
  <c r="Q335" i="3" s="1"/>
  <c r="R335" i="3"/>
  <c r="P160" i="3"/>
  <c r="R160" i="3"/>
  <c r="P311" i="3"/>
  <c r="Q311" i="3" s="1"/>
  <c r="R311" i="3"/>
  <c r="P223" i="3"/>
  <c r="Q223" i="3" s="1"/>
  <c r="R223" i="3"/>
  <c r="N192" i="9"/>
  <c r="Q192" i="9" s="1"/>
  <c r="P190" i="9"/>
  <c r="Q190" i="9" s="1"/>
  <c r="R339" i="3"/>
  <c r="S339" i="3" s="1"/>
  <c r="T339" i="3" s="1"/>
  <c r="R278" i="3"/>
  <c r="S278" i="3" s="1"/>
  <c r="T278" i="3" s="1"/>
  <c r="S248" i="3"/>
  <c r="R209" i="3"/>
  <c r="P209" i="3"/>
  <c r="Q209" i="3" s="1"/>
  <c r="R245" i="3"/>
  <c r="P245" i="3"/>
  <c r="P273" i="3"/>
  <c r="R273" i="3"/>
  <c r="P26" i="3"/>
  <c r="Q26" i="3" s="1"/>
  <c r="R26" i="3"/>
  <c r="N154" i="3"/>
  <c r="O154" i="3"/>
  <c r="R50" i="3"/>
  <c r="P50" i="3"/>
  <c r="P257" i="3"/>
  <c r="Q257" i="3" s="1"/>
  <c r="R257" i="3"/>
  <c r="N94" i="3"/>
  <c r="O94" i="3"/>
  <c r="N285" i="3"/>
  <c r="O285" i="3"/>
  <c r="Q285" i="3"/>
  <c r="O310" i="3"/>
  <c r="Q310" i="3"/>
  <c r="N310" i="3"/>
  <c r="R340" i="3"/>
  <c r="P340" i="3"/>
  <c r="Q340" i="3" s="1"/>
  <c r="O208" i="3"/>
  <c r="N208" i="3"/>
  <c r="O136" i="3"/>
  <c r="Q136" i="3"/>
  <c r="N136" i="3"/>
  <c r="R112" i="3"/>
  <c r="P112" i="3"/>
  <c r="Q112" i="3" s="1"/>
  <c r="S35" i="3"/>
  <c r="T35" i="3" s="1"/>
  <c r="N346" i="9"/>
  <c r="Q346" i="9" s="1"/>
  <c r="Q344" i="20"/>
  <c r="T344" i="20" s="1"/>
  <c r="U344" i="20" s="1"/>
  <c r="T327" i="20"/>
  <c r="N222" i="9"/>
  <c r="O222" i="9" s="1"/>
  <c r="P204" i="9"/>
  <c r="Q204" i="9" s="1"/>
  <c r="P348" i="9"/>
  <c r="Q348" i="9" s="1"/>
  <c r="N34" i="9"/>
  <c r="Q34" i="9" s="1"/>
  <c r="S229" i="20"/>
  <c r="T229" i="20" s="1"/>
  <c r="U229" i="20" s="1"/>
  <c r="Q216" i="20"/>
  <c r="R216" i="20" s="1"/>
  <c r="Q65" i="20"/>
  <c r="R65" i="20" s="1"/>
  <c r="T73" i="20"/>
  <c r="N349" i="9"/>
  <c r="Q349" i="9" s="1"/>
  <c r="Q283" i="20"/>
  <c r="T283" i="20" s="1"/>
  <c r="U283" i="20" s="1"/>
  <c r="S260" i="20"/>
  <c r="T260" i="20" s="1"/>
  <c r="U260" i="20" s="1"/>
  <c r="S291" i="20"/>
  <c r="T291" i="20" s="1"/>
  <c r="U291" i="20" s="1"/>
  <c r="Q27" i="20"/>
  <c r="T27" i="20" s="1"/>
  <c r="U27" i="20" s="1"/>
  <c r="P98" i="9"/>
  <c r="Q98" i="9" s="1"/>
  <c r="P31" i="9"/>
  <c r="Q31" i="9" s="1"/>
  <c r="Q195" i="20"/>
  <c r="T195" i="20" s="1"/>
  <c r="U195" i="20" s="1"/>
  <c r="Q340" i="20"/>
  <c r="R340" i="20" s="1"/>
  <c r="S164" i="20"/>
  <c r="T164" i="20" s="1"/>
  <c r="U164" i="20" s="1"/>
  <c r="R190" i="20"/>
  <c r="N298" i="9"/>
  <c r="Q298" i="9" s="1"/>
  <c r="P125" i="9"/>
  <c r="Q125" i="9" s="1"/>
  <c r="O125" i="9"/>
  <c r="N147" i="9"/>
  <c r="O147" i="9" s="1"/>
  <c r="N58" i="9"/>
  <c r="O58" i="9" s="1"/>
  <c r="S312" i="20"/>
  <c r="T312" i="20" s="1"/>
  <c r="U312" i="20" s="1"/>
  <c r="Q23" i="20"/>
  <c r="T23" i="20" s="1"/>
  <c r="N62" i="9"/>
  <c r="O62" i="9" s="1"/>
  <c r="O287" i="9"/>
  <c r="P148" i="9"/>
  <c r="Q148" i="9" s="1"/>
  <c r="S242" i="20"/>
  <c r="T242" i="20" s="1"/>
  <c r="P75" i="9"/>
  <c r="Q75" i="9" s="1"/>
  <c r="N240" i="9"/>
  <c r="O240" i="9" s="1"/>
  <c r="S287" i="20"/>
  <c r="T287" i="20" s="1"/>
  <c r="U287" i="20" s="1"/>
  <c r="S231" i="20"/>
  <c r="T231" i="20" s="1"/>
  <c r="U231" i="20" s="1"/>
  <c r="Q93" i="20"/>
  <c r="Q304" i="9"/>
  <c r="S194" i="20"/>
  <c r="T194" i="20" s="1"/>
  <c r="U194" i="20" s="1"/>
  <c r="Q163" i="20"/>
  <c r="R163" i="20" s="1"/>
  <c r="S171" i="20"/>
  <c r="T171" i="20" s="1"/>
  <c r="U171" i="20" s="1"/>
  <c r="S37" i="20"/>
  <c r="T37" i="20" s="1"/>
  <c r="U37" i="20" s="1"/>
  <c r="Q55" i="20"/>
  <c r="R55" i="20" s="1"/>
  <c r="Q323" i="20"/>
  <c r="T323" i="20" s="1"/>
  <c r="U323" i="20" s="1"/>
  <c r="Q40" i="20"/>
  <c r="T40" i="20" s="1"/>
  <c r="U40" i="20" s="1"/>
  <c r="S225" i="20"/>
  <c r="T225" i="20" s="1"/>
  <c r="Q288" i="20"/>
  <c r="T288" i="20" s="1"/>
  <c r="U288" i="20" s="1"/>
  <c r="N133" i="9"/>
  <c r="Q133" i="9" s="1"/>
  <c r="O35" i="9"/>
  <c r="Q257" i="20"/>
  <c r="T257" i="20" s="1"/>
  <c r="Q25" i="20"/>
  <c r="R25" i="20" s="1"/>
  <c r="Q252" i="20"/>
  <c r="R252" i="20" s="1"/>
  <c r="N259" i="9"/>
  <c r="Q259" i="9" s="1"/>
  <c r="M340" i="9"/>
  <c r="P340" i="9" s="1"/>
  <c r="P112" i="9"/>
  <c r="Q112" i="9" s="1"/>
  <c r="S230" i="20"/>
  <c r="T230" i="20" s="1"/>
  <c r="Q348" i="20"/>
  <c r="T348" i="20" s="1"/>
  <c r="U348" i="20" s="1"/>
  <c r="S280" i="20"/>
  <c r="T280" i="20" s="1"/>
  <c r="U280" i="20" s="1"/>
  <c r="T138" i="20"/>
  <c r="R268" i="20"/>
  <c r="S294" i="20"/>
  <c r="T294" i="20" s="1"/>
  <c r="Q203" i="20"/>
  <c r="R203" i="20" s="1"/>
  <c r="S154" i="20"/>
  <c r="T154" i="20" s="1"/>
  <c r="N282" i="9"/>
  <c r="Q282" i="9" s="1"/>
  <c r="T217" i="20"/>
  <c r="U217" i="20" s="1"/>
  <c r="P35" i="9"/>
  <c r="Q35" i="9" s="1"/>
  <c r="P344" i="9"/>
  <c r="Q344" i="9" s="1"/>
  <c r="M234" i="9"/>
  <c r="P234" i="9" s="1"/>
  <c r="N113" i="9"/>
  <c r="Q113" i="9" s="1"/>
  <c r="Q315" i="20"/>
  <c r="T315" i="20" s="1"/>
  <c r="U315" i="20" s="1"/>
  <c r="Q180" i="20"/>
  <c r="T180" i="20" s="1"/>
  <c r="U180" i="20" s="1"/>
  <c r="N40" i="9"/>
  <c r="O40" i="9" s="1"/>
  <c r="S284" i="20"/>
  <c r="T284" i="20" s="1"/>
  <c r="U284" i="20" s="1"/>
  <c r="P96" i="9"/>
  <c r="Q96" i="9" s="1"/>
  <c r="N73" i="9"/>
  <c r="O73" i="9" s="1"/>
  <c r="N243" i="9"/>
  <c r="O243" i="9" s="1"/>
  <c r="N129" i="9"/>
  <c r="Q129" i="9" s="1"/>
  <c r="P338" i="9"/>
  <c r="Q338" i="9" s="1"/>
  <c r="Q269" i="20"/>
  <c r="T269" i="20" s="1"/>
  <c r="U269" i="20" s="1"/>
  <c r="S120" i="20"/>
  <c r="T120" i="20" s="1"/>
  <c r="U120" i="20" s="1"/>
  <c r="S85" i="20"/>
  <c r="T85" i="20" s="1"/>
  <c r="U85" i="20" s="1"/>
  <c r="Q183" i="20"/>
  <c r="T183" i="20" s="1"/>
  <c r="U183" i="20" s="1"/>
  <c r="P197" i="9"/>
  <c r="Q197" i="9" s="1"/>
  <c r="Q212" i="20"/>
  <c r="R212" i="20" s="1"/>
  <c r="R224" i="20"/>
  <c r="T244" i="20"/>
  <c r="T151" i="20"/>
  <c r="U151" i="20" s="1"/>
  <c r="P86" i="9"/>
  <c r="Q86" i="9" s="1"/>
  <c r="T114" i="20"/>
  <c r="U114" i="20" s="1"/>
  <c r="T58" i="20"/>
  <c r="S227" i="20"/>
  <c r="Q227" i="20"/>
  <c r="R227" i="20" s="1"/>
  <c r="P341" i="9"/>
  <c r="Q341" i="9" s="1"/>
  <c r="S101" i="20"/>
  <c r="T101" i="20" s="1"/>
  <c r="U101" i="20" s="1"/>
  <c r="S240" i="20"/>
  <c r="T240" i="20" s="1"/>
  <c r="S172" i="20"/>
  <c r="T172" i="20" s="1"/>
  <c r="U172" i="20" s="1"/>
  <c r="P50" i="9"/>
  <c r="Q50" i="9" s="1"/>
  <c r="S125" i="20"/>
  <c r="T125" i="20" s="1"/>
  <c r="U125" i="20" s="1"/>
  <c r="T110" i="20"/>
  <c r="U110" i="20" s="1"/>
  <c r="T210" i="20"/>
  <c r="Q251" i="20"/>
  <c r="S251" i="20"/>
  <c r="S285" i="20"/>
  <c r="T285" i="20" s="1"/>
  <c r="U285" i="20" s="1"/>
  <c r="S158" i="20"/>
  <c r="T158" i="20" s="1"/>
  <c r="U158" i="20" s="1"/>
  <c r="N246" i="9"/>
  <c r="O246" i="9" s="1"/>
  <c r="P183" i="9"/>
  <c r="Q183" i="9" s="1"/>
  <c r="Q338" i="20"/>
  <c r="R338" i="20" s="1"/>
  <c r="S243" i="20"/>
  <c r="T243" i="20" s="1"/>
  <c r="R32" i="20"/>
  <c r="T35" i="20"/>
  <c r="S279" i="20"/>
  <c r="Q179" i="20"/>
  <c r="T77" i="20"/>
  <c r="S253" i="20"/>
  <c r="T253" i="20" s="1"/>
  <c r="R167" i="20"/>
  <c r="P100" i="9"/>
  <c r="Q100" i="9" s="1"/>
  <c r="Q292" i="20"/>
  <c r="T292" i="20" s="1"/>
  <c r="U292" i="20" s="1"/>
  <c r="S66" i="20"/>
  <c r="T66" i="20" s="1"/>
  <c r="U66" i="20" s="1"/>
  <c r="Q142" i="20"/>
  <c r="T142" i="20" s="1"/>
  <c r="U142" i="20" s="1"/>
  <c r="T97" i="20"/>
  <c r="U97" i="20" s="1"/>
  <c r="N78" i="9"/>
  <c r="Q78" i="9" s="1"/>
  <c r="T326" i="20"/>
  <c r="U326" i="20" s="1"/>
  <c r="P273" i="9"/>
  <c r="Q273" i="9" s="1"/>
  <c r="N299" i="9"/>
  <c r="O299" i="9" s="1"/>
  <c r="P144" i="9"/>
  <c r="Q144" i="9" s="1"/>
  <c r="P118" i="9"/>
  <c r="Q118" i="9" s="1"/>
  <c r="N174" i="9"/>
  <c r="O174" i="9" s="1"/>
  <c r="Q336" i="20"/>
  <c r="R336" i="20" s="1"/>
  <c r="O319" i="9"/>
  <c r="P95" i="9"/>
  <c r="Q95" i="9" s="1"/>
  <c r="N146" i="9"/>
  <c r="O146" i="9" s="1"/>
  <c r="Q330" i="9"/>
  <c r="N162" i="9"/>
  <c r="O162" i="9" s="1"/>
  <c r="Q277" i="20"/>
  <c r="T277" i="20" s="1"/>
  <c r="U277" i="20" s="1"/>
  <c r="S289" i="20"/>
  <c r="T289" i="20" s="1"/>
  <c r="U289" i="20" s="1"/>
  <c r="T304" i="20"/>
  <c r="Q140" i="20"/>
  <c r="R140" i="20" s="1"/>
  <c r="S59" i="20"/>
  <c r="T59" i="20" s="1"/>
  <c r="Q51" i="20"/>
  <c r="T51" i="20" s="1"/>
  <c r="U51" i="20" s="1"/>
  <c r="S264" i="20"/>
  <c r="Q264" i="20"/>
  <c r="R264" i="20" s="1"/>
  <c r="T235" i="20"/>
  <c r="N265" i="9"/>
  <c r="Q265" i="9" s="1"/>
  <c r="N76" i="9"/>
  <c r="O76" i="9" s="1"/>
  <c r="P101" i="9"/>
  <c r="Q101" i="9" s="1"/>
  <c r="Q168" i="20"/>
  <c r="T168" i="20" s="1"/>
  <c r="U168" i="20" s="1"/>
  <c r="S241" i="20"/>
  <c r="T241" i="20" s="1"/>
  <c r="U241" i="20" s="1"/>
  <c r="T256" i="20"/>
  <c r="U256" i="20" s="1"/>
  <c r="Q36" i="20"/>
  <c r="R36" i="20" s="1"/>
  <c r="S137" i="20"/>
  <c r="T137" i="20" s="1"/>
  <c r="U137" i="20" s="1"/>
  <c r="Q102" i="20"/>
  <c r="R102" i="20" s="1"/>
  <c r="T113" i="20"/>
  <c r="T89" i="20"/>
  <c r="Q282" i="20"/>
  <c r="R282" i="20" s="1"/>
  <c r="S282" i="20"/>
  <c r="T28" i="20"/>
  <c r="S54" i="20"/>
  <c r="Q54" i="20"/>
  <c r="Q133" i="20"/>
  <c r="R133" i="20" s="1"/>
  <c r="S133" i="20"/>
  <c r="S64" i="20"/>
  <c r="Q64" i="20"/>
  <c r="S46" i="20"/>
  <c r="Q46" i="20"/>
  <c r="R46" i="20" s="1"/>
  <c r="Q253" i="9"/>
  <c r="Q256" i="9"/>
  <c r="Q339" i="9"/>
  <c r="N115" i="9"/>
  <c r="O115" i="9" s="1"/>
  <c r="S331" i="20"/>
  <c r="Q331" i="20"/>
  <c r="T267" i="20"/>
  <c r="U267" i="20" s="1"/>
  <c r="Q149" i="20"/>
  <c r="R149" i="20" s="1"/>
  <c r="S149" i="20"/>
  <c r="Q60" i="20"/>
  <c r="R60" i="20" s="1"/>
  <c r="S60" i="20"/>
  <c r="Q202" i="20"/>
  <c r="R202" i="20" s="1"/>
  <c r="S202" i="20"/>
  <c r="S68" i="20"/>
  <c r="Q68" i="20"/>
  <c r="S214" i="20"/>
  <c r="Q214" i="20"/>
  <c r="R214" i="20" s="1"/>
  <c r="S44" i="20"/>
  <c r="Q44" i="20"/>
  <c r="R44" i="20" s="1"/>
  <c r="T328" i="20"/>
  <c r="U328" i="20" s="1"/>
  <c r="S175" i="20"/>
  <c r="T175" i="20" s="1"/>
  <c r="U175" i="20" s="1"/>
  <c r="S342" i="20"/>
  <c r="Q342" i="20"/>
  <c r="R342" i="20" s="1"/>
  <c r="S90" i="20"/>
  <c r="Q90" i="20"/>
  <c r="R90" i="20" s="1"/>
  <c r="Q57" i="20"/>
  <c r="R57" i="20" s="1"/>
  <c r="S57" i="20"/>
  <c r="S41" i="20"/>
  <c r="Q41" i="20"/>
  <c r="R41" i="20" s="1"/>
  <c r="T191" i="20"/>
  <c r="T122" i="20"/>
  <c r="U122" i="20" s="1"/>
  <c r="Q248" i="20"/>
  <c r="R248" i="20" s="1"/>
  <c r="S248" i="20"/>
  <c r="S239" i="20"/>
  <c r="Q239" i="20"/>
  <c r="R239" i="20" s="1"/>
  <c r="Q53" i="20"/>
  <c r="S53" i="20"/>
  <c r="T329" i="20"/>
  <c r="U329" i="20" s="1"/>
  <c r="Q121" i="20"/>
  <c r="R121" i="20" s="1"/>
  <c r="S121" i="20"/>
  <c r="R146" i="20"/>
  <c r="T61" i="20"/>
  <c r="U61" i="20" s="1"/>
  <c r="S303" i="20"/>
  <c r="Q303" i="20"/>
  <c r="Q281" i="20"/>
  <c r="R281" i="20" s="1"/>
  <c r="S281" i="20"/>
  <c r="T255" i="20"/>
  <c r="U255" i="20" s="1"/>
  <c r="Q206" i="20"/>
  <c r="S206" i="20"/>
  <c r="S187" i="20"/>
  <c r="Q187" i="20"/>
  <c r="T80" i="20"/>
  <c r="U80" i="20" s="1"/>
  <c r="S117" i="20"/>
  <c r="T117" i="20" s="1"/>
  <c r="U117" i="20" s="1"/>
  <c r="N179" i="9"/>
  <c r="P179" i="9"/>
  <c r="Q67" i="20"/>
  <c r="S67" i="20"/>
  <c r="S272" i="20"/>
  <c r="Q272" i="20"/>
  <c r="T307" i="20"/>
  <c r="U307" i="20" s="1"/>
  <c r="T324" i="20"/>
  <c r="U324" i="20" s="1"/>
  <c r="Q99" i="20"/>
  <c r="R99" i="20" s="1"/>
  <c r="S99" i="20"/>
  <c r="S49" i="20"/>
  <c r="Q49" i="20"/>
  <c r="T50" i="20"/>
  <c r="T188" i="20"/>
  <c r="U188" i="20" s="1"/>
  <c r="S21" i="20"/>
  <c r="Q21" i="20"/>
  <c r="N84" i="9"/>
  <c r="Q84" i="9" s="1"/>
  <c r="N120" i="9"/>
  <c r="Q120" i="9" s="1"/>
  <c r="N223" i="9"/>
  <c r="O223" i="9" s="1"/>
  <c r="N135" i="9"/>
  <c r="O135" i="9" s="1"/>
  <c r="P107" i="9"/>
  <c r="Q107" i="9" s="1"/>
  <c r="N45" i="9"/>
  <c r="O45" i="9" s="1"/>
  <c r="N306" i="9"/>
  <c r="Q306" i="9" s="1"/>
  <c r="N69" i="9"/>
  <c r="O69" i="9" s="1"/>
  <c r="P354" i="9"/>
  <c r="S354" i="9" s="1"/>
  <c r="P321" i="9"/>
  <c r="Q321" i="9" s="1"/>
  <c r="N262" i="9"/>
  <c r="Q262" i="9" s="1"/>
  <c r="P164" i="9"/>
  <c r="Q164" i="9" s="1"/>
  <c r="N156" i="9"/>
  <c r="O156" i="9" s="1"/>
  <c r="N228" i="9"/>
  <c r="Q228" i="9" s="1"/>
  <c r="P266" i="9"/>
  <c r="P230" i="9"/>
  <c r="Q230" i="9" s="1"/>
  <c r="P193" i="9"/>
  <c r="Q193" i="9" s="1"/>
  <c r="P277" i="9"/>
  <c r="Q277" i="9" s="1"/>
  <c r="N288" i="9"/>
  <c r="Q288" i="9" s="1"/>
  <c r="N236" i="9"/>
  <c r="Q236" i="9" s="1"/>
  <c r="P267" i="9"/>
  <c r="Q267" i="9" s="1"/>
  <c r="P128" i="9"/>
  <c r="Q128" i="9" s="1"/>
  <c r="N180" i="9"/>
  <c r="O180" i="9" s="1"/>
  <c r="P163" i="9"/>
  <c r="Q163" i="9" s="1"/>
  <c r="N105" i="9"/>
  <c r="O105" i="9" s="1"/>
  <c r="N280" i="9"/>
  <c r="Q280" i="9" s="1"/>
  <c r="P283" i="9"/>
  <c r="Q283" i="9" s="1"/>
  <c r="N71" i="9"/>
  <c r="O71" i="9" s="1"/>
  <c r="N327" i="9"/>
  <c r="Q327" i="9" s="1"/>
  <c r="N198" i="9"/>
  <c r="O198" i="9" s="1"/>
  <c r="N106" i="9"/>
  <c r="O106" i="9" s="1"/>
  <c r="P52" i="9"/>
  <c r="Q52" i="9" s="1"/>
  <c r="N142" i="9"/>
  <c r="Q142" i="9" s="1"/>
  <c r="N365" i="9"/>
  <c r="Q365" i="9" s="1"/>
  <c r="N380" i="9"/>
  <c r="Q380" i="9" s="1"/>
  <c r="O128" i="9"/>
  <c r="N202" i="9"/>
  <c r="P202" i="9"/>
  <c r="P258" i="9"/>
  <c r="Q258" i="9" s="1"/>
  <c r="O202" i="9"/>
  <c r="N406" i="9"/>
  <c r="Q406" i="9" s="1"/>
  <c r="P155" i="9"/>
  <c r="Q155" i="9" s="1"/>
  <c r="P390" i="9"/>
  <c r="Q390" i="9" s="1"/>
  <c r="N318" i="9"/>
  <c r="Q318" i="9" s="1"/>
  <c r="P334" i="9"/>
  <c r="Q334" i="9" s="1"/>
  <c r="O139" i="9"/>
  <c r="N127" i="9"/>
  <c r="O127" i="9" s="1"/>
  <c r="N122" i="9"/>
  <c r="Q122" i="9" s="1"/>
  <c r="O167" i="9"/>
  <c r="N170" i="9"/>
  <c r="O170" i="9" s="1"/>
  <c r="N116" i="9"/>
  <c r="Q116" i="9" s="1"/>
  <c r="N32" i="9"/>
  <c r="Q32" i="9" s="1"/>
  <c r="O131" i="9"/>
  <c r="P83" i="9"/>
  <c r="Q83" i="9" s="1"/>
  <c r="Q394" i="9"/>
  <c r="N315" i="9"/>
  <c r="Q315" i="9" s="1"/>
  <c r="P167" i="9"/>
  <c r="Q167" i="9" s="1"/>
  <c r="N114" i="9"/>
  <c r="Q114" i="9" s="1"/>
  <c r="O155" i="9"/>
  <c r="Q395" i="9"/>
  <c r="P245" i="9"/>
  <c r="Q245" i="9" s="1"/>
  <c r="P287" i="9"/>
  <c r="Q287" i="9" s="1"/>
  <c r="N314" i="9"/>
  <c r="Q314" i="9" s="1"/>
  <c r="N363" i="9"/>
  <c r="Q363" i="9" s="1"/>
  <c r="P139" i="9"/>
  <c r="Q139" i="9" s="1"/>
  <c r="P70" i="9"/>
  <c r="Q70" i="9" s="1"/>
  <c r="N85" i="9"/>
  <c r="O85" i="9" s="1"/>
  <c r="P20" i="9"/>
  <c r="Q20" i="9" s="1"/>
  <c r="N56" i="9"/>
  <c r="O56" i="9" s="1"/>
  <c r="N77" i="9"/>
  <c r="O77" i="9" s="1"/>
  <c r="N54" i="9"/>
  <c r="O54" i="9" s="1"/>
  <c r="N257" i="9"/>
  <c r="Q257" i="9" s="1"/>
  <c r="P161" i="9"/>
  <c r="Q161" i="9" s="1"/>
  <c r="P93" i="9"/>
  <c r="Q93" i="9" s="1"/>
  <c r="N227" i="9"/>
  <c r="O227" i="9" s="1"/>
  <c r="P312" i="9"/>
  <c r="Q312" i="9" s="1"/>
  <c r="P178" i="9"/>
  <c r="Q178" i="9" s="1"/>
  <c r="Q356" i="9"/>
  <c r="P247" i="9"/>
  <c r="Q247" i="9" s="1"/>
  <c r="N255" i="9"/>
  <c r="Q255" i="9" s="1"/>
  <c r="O80" i="9"/>
  <c r="N297" i="9"/>
  <c r="O297" i="9" s="1"/>
  <c r="N313" i="9"/>
  <c r="O313" i="9" s="1"/>
  <c r="P80" i="9"/>
  <c r="Q80" i="9" s="1"/>
  <c r="N121" i="9"/>
  <c r="Q121" i="9" s="1"/>
  <c r="P74" i="9"/>
  <c r="Q74" i="9" s="1"/>
  <c r="M68" i="9"/>
  <c r="N68" i="9" s="1"/>
  <c r="P271" i="9"/>
  <c r="Q271" i="9" s="1"/>
  <c r="N22" i="9"/>
  <c r="Q22" i="9" s="1"/>
  <c r="P412" i="9"/>
  <c r="Q412" i="9" s="1"/>
  <c r="O112" i="9"/>
  <c r="N126" i="9"/>
  <c r="Q126" i="9" s="1"/>
  <c r="P188" i="9"/>
  <c r="Q188" i="9" s="1"/>
  <c r="N66" i="9"/>
  <c r="O66" i="9" s="1"/>
  <c r="N141" i="9"/>
  <c r="O141" i="9" s="1"/>
  <c r="O178" i="9"/>
  <c r="N270" i="9"/>
  <c r="O270" i="9" s="1"/>
  <c r="P270" i="9"/>
  <c r="N231" i="9"/>
  <c r="O231" i="9" s="1"/>
  <c r="P130" i="9"/>
  <c r="Q130" i="9" s="1"/>
  <c r="O130" i="9"/>
  <c r="Q403" i="9"/>
  <c r="O271" i="9"/>
  <c r="N82" i="9"/>
  <c r="O82" i="9" s="1"/>
  <c r="N99" i="9"/>
  <c r="O99" i="9" s="1"/>
  <c r="N132" i="9"/>
  <c r="O132" i="9" s="1"/>
  <c r="N405" i="9"/>
  <c r="Q405" i="9" s="1"/>
  <c r="R374" i="9"/>
  <c r="P397" i="9"/>
  <c r="N397" i="9"/>
  <c r="N404" i="9"/>
  <c r="Q404" i="9" s="1"/>
  <c r="Q408" i="9"/>
  <c r="Q368" i="9"/>
  <c r="R401" i="9"/>
  <c r="P369" i="9"/>
  <c r="N369" i="9"/>
  <c r="P359" i="9"/>
  <c r="N359" i="9"/>
  <c r="Q372" i="9"/>
  <c r="R192" i="3"/>
  <c r="P192" i="3"/>
  <c r="Q192" i="3" s="1"/>
  <c r="R186" i="3"/>
  <c r="P186" i="3"/>
  <c r="R180" i="3"/>
  <c r="P180" i="3"/>
  <c r="R174" i="3"/>
  <c r="P174" i="3"/>
  <c r="P164" i="3"/>
  <c r="Q164" i="3" s="1"/>
  <c r="R164" i="3"/>
  <c r="P121" i="3"/>
  <c r="Q121" i="3" s="1"/>
  <c r="R121" i="3"/>
  <c r="P109" i="3"/>
  <c r="Q109" i="3" s="1"/>
  <c r="R109" i="3"/>
  <c r="R95" i="3"/>
  <c r="P95" i="3"/>
  <c r="Q95" i="3" s="1"/>
  <c r="P123" i="3"/>
  <c r="Q123" i="3" s="1"/>
  <c r="R123" i="3"/>
  <c r="R228" i="3"/>
  <c r="P228" i="3"/>
  <c r="R203" i="3"/>
  <c r="P203" i="3"/>
  <c r="Q203" i="3" s="1"/>
  <c r="P156" i="3"/>
  <c r="R156" i="3"/>
  <c r="R49" i="3"/>
  <c r="P49" i="3"/>
  <c r="R93" i="3"/>
  <c r="P93" i="3"/>
  <c r="Q93" i="3" s="1"/>
  <c r="R58" i="3"/>
  <c r="P58" i="3"/>
  <c r="Q58" i="3" s="1"/>
  <c r="R74" i="3"/>
  <c r="P74" i="3"/>
  <c r="Q74" i="3" s="1"/>
  <c r="R66" i="3"/>
  <c r="P66" i="3"/>
  <c r="Q25" i="9"/>
  <c r="R289" i="3"/>
  <c r="P289" i="3"/>
  <c r="S342" i="3"/>
  <c r="P347" i="3"/>
  <c r="Q347" i="3" s="1"/>
  <c r="R347" i="3"/>
  <c r="S318" i="3"/>
  <c r="T318" i="3" s="1"/>
  <c r="P148" i="3"/>
  <c r="R148" i="3"/>
  <c r="J182" i="13"/>
  <c r="J211" i="13"/>
  <c r="V230" i="3"/>
  <c r="S211" i="13" s="1"/>
  <c r="V219" i="3"/>
  <c r="S200" i="13" s="1"/>
  <c r="R215" i="3"/>
  <c r="P215" i="3"/>
  <c r="Q215" i="3" s="1"/>
  <c r="P152" i="3"/>
  <c r="Q152" i="3" s="1"/>
  <c r="R152" i="3"/>
  <c r="S27" i="3"/>
  <c r="T27" i="3" s="1"/>
  <c r="P83" i="3"/>
  <c r="Q83" i="3" s="1"/>
  <c r="R83" i="3"/>
  <c r="S25" i="3"/>
  <c r="T25" i="3" s="1"/>
  <c r="R97" i="3"/>
  <c r="P97" i="3"/>
  <c r="Q97" i="3" s="1"/>
  <c r="P89" i="3"/>
  <c r="Q89" i="3" s="1"/>
  <c r="R89" i="3"/>
  <c r="R172" i="3"/>
  <c r="P172" i="3"/>
  <c r="Q172" i="3" s="1"/>
  <c r="S242" i="3"/>
  <c r="T242" i="3" s="1"/>
  <c r="R211" i="3"/>
  <c r="P211" i="3"/>
  <c r="R131" i="3"/>
  <c r="P131" i="3"/>
  <c r="J126" i="13"/>
  <c r="V145" i="3"/>
  <c r="S126" i="13" s="1"/>
  <c r="R103" i="3"/>
  <c r="P103" i="3"/>
  <c r="Q103" i="3" s="1"/>
  <c r="R91" i="3"/>
  <c r="P91" i="3"/>
  <c r="Q91" i="3" s="1"/>
  <c r="S269" i="3"/>
  <c r="Q269" i="3"/>
  <c r="R269" i="3" s="1"/>
  <c r="P275" i="3"/>
  <c r="Q275" i="3" s="1"/>
  <c r="R275" i="3"/>
  <c r="P143" i="3"/>
  <c r="R143" i="3"/>
  <c r="S120" i="3"/>
  <c r="T120" i="3" s="1"/>
  <c r="R101" i="3"/>
  <c r="P101" i="3"/>
  <c r="P78" i="3"/>
  <c r="R78" i="3"/>
  <c r="P324" i="9"/>
  <c r="N324" i="9"/>
  <c r="R344" i="3"/>
  <c r="P344" i="3"/>
  <c r="P295" i="3"/>
  <c r="R295" i="3"/>
  <c r="S336" i="3"/>
  <c r="T336" i="3" s="1"/>
  <c r="J247" i="13"/>
  <c r="V266" i="3"/>
  <c r="S247" i="13" s="1"/>
  <c r="R220" i="3"/>
  <c r="P220" i="3"/>
  <c r="Q220" i="3" s="1"/>
  <c r="R224" i="3"/>
  <c r="P224" i="3"/>
  <c r="Q224" i="3" s="1"/>
  <c r="J180" i="13"/>
  <c r="V199" i="3"/>
  <c r="S180" i="13" s="1"/>
  <c r="S141" i="3"/>
  <c r="T141" i="3" s="1"/>
  <c r="P244" i="3"/>
  <c r="Q244" i="3" s="1"/>
  <c r="R244" i="3"/>
  <c r="R207" i="3"/>
  <c r="P207" i="3"/>
  <c r="S254" i="3"/>
  <c r="T254" i="3" s="1"/>
  <c r="Q135" i="3"/>
  <c r="S135" i="3"/>
  <c r="T135" i="3" s="1"/>
  <c r="J110" i="13"/>
  <c r="V129" i="3"/>
  <c r="S110" i="13" s="1"/>
  <c r="J65" i="13"/>
  <c r="V84" i="3"/>
  <c r="S65" i="13" s="1"/>
  <c r="J41" i="13"/>
  <c r="V60" i="3"/>
  <c r="S41" i="13" s="1"/>
  <c r="S44" i="3"/>
  <c r="T44" i="3" s="1"/>
  <c r="P21" i="3"/>
  <c r="Q21" i="3" s="1"/>
  <c r="R21" i="3"/>
  <c r="R54" i="3"/>
  <c r="P54" i="3"/>
  <c r="V47" i="3"/>
  <c r="S28" i="13" s="1"/>
  <c r="O245" i="9"/>
  <c r="N333" i="9"/>
  <c r="Q333" i="9" s="1"/>
  <c r="P308" i="3"/>
  <c r="R308" i="3"/>
  <c r="P306" i="3"/>
  <c r="R306" i="3"/>
  <c r="P341" i="3"/>
  <c r="Q341" i="3" s="1"/>
  <c r="R341" i="3"/>
  <c r="R193" i="3"/>
  <c r="P193" i="3"/>
  <c r="Q193" i="3" s="1"/>
  <c r="R188" i="3"/>
  <c r="P188" i="3"/>
  <c r="Q188" i="3" s="1"/>
  <c r="R182" i="3"/>
  <c r="P182" i="3"/>
  <c r="R176" i="3"/>
  <c r="P176" i="3"/>
  <c r="R170" i="3"/>
  <c r="P170" i="3"/>
  <c r="Q170" i="3" s="1"/>
  <c r="P197" i="3"/>
  <c r="R197" i="3"/>
  <c r="J146" i="13"/>
  <c r="R99" i="3"/>
  <c r="P99" i="3"/>
  <c r="R80" i="3"/>
  <c r="P80" i="3"/>
  <c r="J106" i="13"/>
  <c r="V125" i="3"/>
  <c r="S106" i="13" s="1"/>
  <c r="Q55" i="3"/>
  <c r="S55" i="3"/>
  <c r="J108" i="13"/>
  <c r="V127" i="3"/>
  <c r="S108" i="13" s="1"/>
  <c r="J37" i="13"/>
  <c r="V56" i="3"/>
  <c r="S37" i="13" s="1"/>
  <c r="R70" i="3"/>
  <c r="P70" i="3"/>
  <c r="R138" i="3"/>
  <c r="P138" i="3"/>
  <c r="Q138" i="3" s="1"/>
  <c r="P267" i="3"/>
  <c r="Q267" i="3" s="1"/>
  <c r="R267" i="3"/>
  <c r="J234" i="13"/>
  <c r="V253" i="3"/>
  <c r="S234" i="13" s="1"/>
  <c r="S216" i="3"/>
  <c r="Q23" i="9"/>
  <c r="R222" i="3"/>
  <c r="P222" i="3"/>
  <c r="Q222" i="3" s="1"/>
  <c r="R134" i="3"/>
  <c r="P134" i="3"/>
  <c r="Q134" i="3" s="1"/>
  <c r="R48" i="3"/>
  <c r="P48" i="3"/>
  <c r="P111" i="3"/>
  <c r="R111" i="3"/>
  <c r="S31" i="3"/>
  <c r="T31" i="3" s="1"/>
  <c r="R62" i="3"/>
  <c r="P62" i="3"/>
  <c r="S40" i="3"/>
  <c r="T40" i="3" s="1"/>
  <c r="R105" i="3"/>
  <c r="P105" i="3"/>
  <c r="P307" i="9"/>
  <c r="N307" i="9"/>
  <c r="O307" i="9" s="1"/>
  <c r="P302" i="9"/>
  <c r="N302" i="9"/>
  <c r="O302" i="9" s="1"/>
  <c r="Q39" i="9"/>
  <c r="Q313" i="20"/>
  <c r="R313" i="20" s="1"/>
  <c r="S313" i="20"/>
  <c r="S297" i="20"/>
  <c r="Q297" i="20"/>
  <c r="R297" i="20" s="1"/>
  <c r="S254" i="20"/>
  <c r="Q254" i="20"/>
  <c r="Q232" i="20"/>
  <c r="S232" i="20"/>
  <c r="R218" i="20"/>
  <c r="S262" i="20"/>
  <c r="Q262" i="20"/>
  <c r="S250" i="20"/>
  <c r="Q250" i="20"/>
  <c r="R250" i="20" s="1"/>
  <c r="Q278" i="20"/>
  <c r="S278" i="20"/>
  <c r="Q165" i="20"/>
  <c r="S165" i="20"/>
  <c r="S86" i="20"/>
  <c r="Q86" i="20"/>
  <c r="R86" i="20" s="1"/>
  <c r="Q144" i="20"/>
  <c r="R144" i="20" s="1"/>
  <c r="S144" i="20"/>
  <c r="S69" i="20"/>
  <c r="Q69" i="20"/>
  <c r="R69" i="20" s="1"/>
  <c r="S71" i="20"/>
  <c r="Q71" i="20"/>
  <c r="T177" i="20"/>
  <c r="Q156" i="20"/>
  <c r="S156" i="20"/>
  <c r="S107" i="20"/>
  <c r="Q107" i="20"/>
  <c r="R107" i="20" s="1"/>
  <c r="S38" i="20"/>
  <c r="Q38" i="20"/>
  <c r="T134" i="20"/>
  <c r="U134" i="20" s="1"/>
  <c r="T29" i="20"/>
  <c r="U29" i="20" s="1"/>
  <c r="P168" i="9"/>
  <c r="N168" i="9"/>
  <c r="O168" i="9" s="1"/>
  <c r="S343" i="20"/>
  <c r="Q343" i="20"/>
  <c r="R343" i="20" s="1"/>
  <c r="Q330" i="20"/>
  <c r="R330" i="20" s="1"/>
  <c r="S330" i="20"/>
  <c r="S186" i="20"/>
  <c r="Q186" i="20"/>
  <c r="R186" i="20" s="1"/>
  <c r="Q200" i="20"/>
  <c r="S200" i="20"/>
  <c r="Q209" i="20"/>
  <c r="R209" i="20" s="1"/>
  <c r="S209" i="20"/>
  <c r="Q226" i="20"/>
  <c r="S226" i="20"/>
  <c r="S91" i="20"/>
  <c r="Q91" i="20"/>
  <c r="R91" i="20" s="1"/>
  <c r="Q96" i="20"/>
  <c r="R96" i="20" s="1"/>
  <c r="S96" i="20"/>
  <c r="S83" i="20"/>
  <c r="Q83" i="20"/>
  <c r="R83" i="20" s="1"/>
  <c r="Q39" i="20"/>
  <c r="R39" i="20" s="1"/>
  <c r="S39" i="20"/>
  <c r="Q169" i="20"/>
  <c r="R169" i="20" s="1"/>
  <c r="S169" i="20"/>
  <c r="S48" i="20"/>
  <c r="Q48" i="20"/>
  <c r="S88" i="20"/>
  <c r="Q88" i="20"/>
  <c r="R88" i="20" s="1"/>
  <c r="P292" i="9"/>
  <c r="N292" i="9"/>
  <c r="O292" i="9" s="1"/>
  <c r="Q136" i="9"/>
  <c r="S325" i="20"/>
  <c r="Q325" i="20"/>
  <c r="S295" i="20"/>
  <c r="Q295" i="20"/>
  <c r="S205" i="20"/>
  <c r="Q205" i="20"/>
  <c r="Q185" i="20"/>
  <c r="R185" i="20" s="1"/>
  <c r="S185" i="20"/>
  <c r="S220" i="20"/>
  <c r="Q220" i="20"/>
  <c r="R220" i="20" s="1"/>
  <c r="S246" i="20"/>
  <c r="Q246" i="20"/>
  <c r="S79" i="20"/>
  <c r="Q79" i="20"/>
  <c r="S105" i="20"/>
  <c r="Q105" i="20"/>
  <c r="Q84" i="20"/>
  <c r="R84" i="20" s="1"/>
  <c r="S84" i="20"/>
  <c r="Q173" i="20"/>
  <c r="S173" i="20"/>
  <c r="S148" i="20"/>
  <c r="Q148" i="20"/>
  <c r="S95" i="20"/>
  <c r="Q95" i="20"/>
  <c r="R95" i="20" s="1"/>
  <c r="S157" i="20"/>
  <c r="Q157" i="20"/>
  <c r="R157" i="20" s="1"/>
  <c r="Q63" i="20"/>
  <c r="S63" i="20"/>
  <c r="T124" i="20"/>
  <c r="U124" i="20" s="1"/>
  <c r="P347" i="9"/>
  <c r="N347" i="9"/>
  <c r="S347" i="20"/>
  <c r="Q347" i="20"/>
  <c r="R347" i="20" s="1"/>
  <c r="S341" i="20"/>
  <c r="Q341" i="20"/>
  <c r="R341" i="20" s="1"/>
  <c r="S321" i="20"/>
  <c r="Q321" i="20"/>
  <c r="R321" i="20" s="1"/>
  <c r="S201" i="20"/>
  <c r="Q201" i="20"/>
  <c r="R201" i="20" s="1"/>
  <c r="S182" i="20"/>
  <c r="Q182" i="20"/>
  <c r="S349" i="20"/>
  <c r="Q349" i="20"/>
  <c r="Q306" i="20"/>
  <c r="S306" i="20"/>
  <c r="Q208" i="20"/>
  <c r="R208" i="20" s="1"/>
  <c r="S208" i="20"/>
  <c r="Q196" i="20"/>
  <c r="S196" i="20"/>
  <c r="Q308" i="20"/>
  <c r="S308" i="20"/>
  <c r="S305" i="20"/>
  <c r="Q305" i="20"/>
  <c r="R305" i="20" s="1"/>
  <c r="S309" i="20"/>
  <c r="Q309" i="20"/>
  <c r="Q290" i="20"/>
  <c r="R290" i="20" s="1"/>
  <c r="S290" i="20"/>
  <c r="S258" i="20"/>
  <c r="Q258" i="20"/>
  <c r="Q296" i="20"/>
  <c r="R296" i="20" s="1"/>
  <c r="S296" i="20"/>
  <c r="Q238" i="20"/>
  <c r="S238" i="20"/>
  <c r="T223" i="20"/>
  <c r="R223" i="20"/>
  <c r="S174" i="20"/>
  <c r="Q174" i="20"/>
  <c r="Q160" i="20"/>
  <c r="R160" i="20" s="1"/>
  <c r="S160" i="20"/>
  <c r="Q143" i="20"/>
  <c r="S143" i="20"/>
  <c r="S47" i="20"/>
  <c r="Q47" i="20"/>
  <c r="R47" i="20" s="1"/>
  <c r="Q152" i="20"/>
  <c r="R152" i="20" s="1"/>
  <c r="S152" i="20"/>
  <c r="S94" i="20"/>
  <c r="Q94" i="20"/>
  <c r="Q72" i="20"/>
  <c r="S72" i="20"/>
  <c r="Q62" i="20"/>
  <c r="S62" i="20"/>
  <c r="S52" i="20"/>
  <c r="Q52" i="20"/>
  <c r="P36" i="9"/>
  <c r="Q36" i="9" s="1"/>
  <c r="Q343" i="9"/>
  <c r="P275" i="9"/>
  <c r="N275" i="9"/>
  <c r="P350" i="9"/>
  <c r="N350" i="9"/>
  <c r="P290" i="9"/>
  <c r="N290" i="9"/>
  <c r="P111" i="9"/>
  <c r="N111" i="9"/>
  <c r="Q123" i="9"/>
  <c r="S301" i="20"/>
  <c r="Q301" i="20"/>
  <c r="S261" i="20"/>
  <c r="Q261" i="20"/>
  <c r="S197" i="20"/>
  <c r="Q197" i="20"/>
  <c r="Q234" i="20"/>
  <c r="R234" i="20" s="1"/>
  <c r="S234" i="20"/>
  <c r="Q181" i="20"/>
  <c r="S181" i="20"/>
  <c r="Q271" i="20"/>
  <c r="S271" i="20"/>
  <c r="Q259" i="20"/>
  <c r="S259" i="20"/>
  <c r="Q247" i="20"/>
  <c r="R247" i="20" s="1"/>
  <c r="S247" i="20"/>
  <c r="S320" i="20"/>
  <c r="Q320" i="20"/>
  <c r="R320" i="20" s="1"/>
  <c r="S317" i="20"/>
  <c r="Q317" i="20"/>
  <c r="Q237" i="20"/>
  <c r="S237" i="20"/>
  <c r="Q170" i="20"/>
  <c r="S170" i="20"/>
  <c r="S76" i="20"/>
  <c r="Q76" i="20"/>
  <c r="R76" i="20" s="1"/>
  <c r="T302" i="20"/>
  <c r="U302" i="20" s="1"/>
  <c r="S42" i="20"/>
  <c r="Q42" i="20"/>
  <c r="R42" i="20" s="1"/>
  <c r="S155" i="20"/>
  <c r="Q155" i="20"/>
  <c r="R155" i="20" s="1"/>
  <c r="Q100" i="20"/>
  <c r="S100" i="20"/>
  <c r="S87" i="20"/>
  <c r="Q87" i="20"/>
  <c r="S82" i="20"/>
  <c r="Q82" i="20"/>
  <c r="T106" i="20"/>
  <c r="U106" i="20" s="1"/>
  <c r="T56" i="20"/>
  <c r="T136" i="20"/>
  <c r="U136" i="20" s="1"/>
  <c r="T159" i="20"/>
  <c r="U159" i="20" s="1"/>
  <c r="T112" i="20"/>
  <c r="T103" i="20"/>
  <c r="T43" i="20"/>
  <c r="P337" i="9"/>
  <c r="N337" i="9"/>
  <c r="Q337" i="20"/>
  <c r="S337" i="20"/>
  <c r="S322" i="20"/>
  <c r="Q322" i="20"/>
  <c r="Q298" i="20"/>
  <c r="R298" i="20" s="1"/>
  <c r="S298" i="20"/>
  <c r="S266" i="20"/>
  <c r="Q266" i="20"/>
  <c r="S249" i="20"/>
  <c r="Q249" i="20"/>
  <c r="R249" i="20" s="1"/>
  <c r="S193" i="20"/>
  <c r="Q193" i="20"/>
  <c r="R193" i="20" s="1"/>
  <c r="S178" i="20"/>
  <c r="Q178" i="20"/>
  <c r="R178" i="20" s="1"/>
  <c r="Q233" i="20"/>
  <c r="S233" i="20"/>
  <c r="Q221" i="20"/>
  <c r="R221" i="20" s="1"/>
  <c r="S221" i="20"/>
  <c r="Q204" i="20"/>
  <c r="S204" i="20"/>
  <c r="Q192" i="20"/>
  <c r="R192" i="20" s="1"/>
  <c r="S192" i="20"/>
  <c r="S310" i="20"/>
  <c r="Q310" i="20"/>
  <c r="S335" i="20"/>
  <c r="Q335" i="20"/>
  <c r="R335" i="20" s="1"/>
  <c r="Q236" i="20"/>
  <c r="R236" i="20" s="1"/>
  <c r="S236" i="20"/>
  <c r="S74" i="20"/>
  <c r="Q74" i="20"/>
  <c r="R74" i="20" s="1"/>
  <c r="Q153" i="20"/>
  <c r="R153" i="20" s="1"/>
  <c r="S153" i="20"/>
  <c r="S75" i="20"/>
  <c r="Q75" i="20"/>
  <c r="R75" i="20" s="1"/>
  <c r="Q70" i="20"/>
  <c r="S70" i="20"/>
  <c r="Q161" i="20"/>
  <c r="S161" i="20"/>
  <c r="Q147" i="20"/>
  <c r="R147" i="20" s="1"/>
  <c r="S147" i="20"/>
  <c r="T31" i="20"/>
  <c r="N375" i="9"/>
  <c r="P375" i="9"/>
  <c r="P371" i="9"/>
  <c r="N371" i="9"/>
  <c r="P316" i="9"/>
  <c r="N316" i="9"/>
  <c r="O316" i="9" s="1"/>
  <c r="P331" i="9"/>
  <c r="N331" i="9"/>
  <c r="O331" i="9" s="1"/>
  <c r="Q386" i="9"/>
  <c r="Q396" i="9"/>
  <c r="P357" i="9"/>
  <c r="N357" i="9"/>
  <c r="P285" i="9"/>
  <c r="N285" i="9"/>
  <c r="O285" i="9" s="1"/>
  <c r="P387" i="9"/>
  <c r="N387" i="9"/>
  <c r="Q409" i="9"/>
  <c r="P303" i="9"/>
  <c r="N303" i="9"/>
  <c r="O303" i="9" s="1"/>
  <c r="P219" i="9"/>
  <c r="N219" i="9"/>
  <c r="O219" i="9" s="1"/>
  <c r="N172" i="9"/>
  <c r="O172" i="9" s="1"/>
  <c r="P172" i="9"/>
  <c r="P229" i="9"/>
  <c r="N229" i="9"/>
  <c r="O229" i="9" s="1"/>
  <c r="N196" i="9"/>
  <c r="O196" i="9" s="1"/>
  <c r="P196" i="9"/>
  <c r="P159" i="9"/>
  <c r="N159" i="9"/>
  <c r="O159" i="9" s="1"/>
  <c r="P220" i="9"/>
  <c r="N220" i="9"/>
  <c r="O220" i="9" s="1"/>
  <c r="P211" i="9"/>
  <c r="N211" i="9"/>
  <c r="O211" i="9" s="1"/>
  <c r="P203" i="9"/>
  <c r="N203" i="9"/>
  <c r="O203" i="9" s="1"/>
  <c r="P119" i="9"/>
  <c r="N119" i="9"/>
  <c r="O119" i="9" s="1"/>
  <c r="P51" i="9"/>
  <c r="N51" i="9"/>
  <c r="O51" i="9" s="1"/>
  <c r="P104" i="9"/>
  <c r="N104" i="9"/>
  <c r="O104" i="9" s="1"/>
  <c r="P30" i="9"/>
  <c r="N30" i="9"/>
  <c r="O30" i="9" s="1"/>
  <c r="N42" i="9"/>
  <c r="O42" i="9" s="1"/>
  <c r="P42" i="9"/>
  <c r="P29" i="9"/>
  <c r="N29" i="9"/>
  <c r="O29" i="9" s="1"/>
  <c r="P47" i="9"/>
  <c r="N47" i="9"/>
  <c r="O47" i="9" s="1"/>
  <c r="P361" i="9"/>
  <c r="N361" i="9"/>
  <c r="P378" i="9"/>
  <c r="N378" i="9"/>
  <c r="P362" i="9"/>
  <c r="N362" i="9"/>
  <c r="P325" i="9"/>
  <c r="N325" i="9"/>
  <c r="O325" i="9" s="1"/>
  <c r="P310" i="9"/>
  <c r="N310" i="9"/>
  <c r="O310" i="9" s="1"/>
  <c r="P279" i="9"/>
  <c r="N279" i="9"/>
  <c r="O279" i="9" s="1"/>
  <c r="N286" i="9"/>
  <c r="O286" i="9" s="1"/>
  <c r="P286" i="9"/>
  <c r="N342" i="9"/>
  <c r="O342" i="9" s="1"/>
  <c r="P342" i="9"/>
  <c r="P239" i="9"/>
  <c r="N239" i="9"/>
  <c r="O239" i="9" s="1"/>
  <c r="P233" i="9"/>
  <c r="N233" i="9"/>
  <c r="O233" i="9" s="1"/>
  <c r="N261" i="9"/>
  <c r="O261" i="9" s="1"/>
  <c r="P261" i="9"/>
  <c r="N264" i="9"/>
  <c r="O264" i="9" s="1"/>
  <c r="P264" i="9"/>
  <c r="P232" i="9"/>
  <c r="N232" i="9"/>
  <c r="O232" i="9" s="1"/>
  <c r="P200" i="9"/>
  <c r="N200" i="9"/>
  <c r="O200" i="9" s="1"/>
  <c r="P137" i="9"/>
  <c r="N137" i="9"/>
  <c r="O137" i="9" s="1"/>
  <c r="P108" i="9"/>
  <c r="N108" i="9"/>
  <c r="O108" i="9" s="1"/>
  <c r="P215" i="9"/>
  <c r="N215" i="9"/>
  <c r="O215" i="9" s="1"/>
  <c r="P206" i="9"/>
  <c r="N206" i="9"/>
  <c r="O206" i="9" s="1"/>
  <c r="N173" i="9"/>
  <c r="O173" i="9" s="1"/>
  <c r="P173" i="9"/>
  <c r="P185" i="9"/>
  <c r="N185" i="9"/>
  <c r="O185" i="9" s="1"/>
  <c r="P157" i="9"/>
  <c r="N157" i="9"/>
  <c r="O157" i="9" s="1"/>
  <c r="N187" i="9"/>
  <c r="O187" i="9" s="1"/>
  <c r="P187" i="9"/>
  <c r="N65" i="9"/>
  <c r="O65" i="9" s="1"/>
  <c r="P65" i="9"/>
  <c r="N110" i="9"/>
  <c r="O110" i="9" s="1"/>
  <c r="P110" i="9"/>
  <c r="N61" i="9"/>
  <c r="O61" i="9" s="1"/>
  <c r="P61" i="9"/>
  <c r="P53" i="9"/>
  <c r="N53" i="9"/>
  <c r="O53" i="9" s="1"/>
  <c r="N88" i="9"/>
  <c r="O88" i="9" s="1"/>
  <c r="P88" i="9"/>
  <c r="N407" i="9"/>
  <c r="P407" i="9"/>
  <c r="P355" i="9"/>
  <c r="N355" i="9"/>
  <c r="P309" i="9"/>
  <c r="N309" i="9"/>
  <c r="O309" i="9" s="1"/>
  <c r="P317" i="9"/>
  <c r="N317" i="9"/>
  <c r="O317" i="9" s="1"/>
  <c r="N319" i="9"/>
  <c r="P319" i="9"/>
  <c r="P345" i="9"/>
  <c r="N345" i="9"/>
  <c r="O345" i="9" s="1"/>
  <c r="P374" i="9"/>
  <c r="N374" i="9"/>
  <c r="N301" i="9"/>
  <c r="O301" i="9" s="1"/>
  <c r="P301" i="9"/>
  <c r="N276" i="9"/>
  <c r="O276" i="9" s="1"/>
  <c r="P276" i="9"/>
  <c r="N281" i="9"/>
  <c r="O281" i="9" s="1"/>
  <c r="P281" i="9"/>
  <c r="P238" i="9"/>
  <c r="N238" i="9"/>
  <c r="O238" i="9" s="1"/>
  <c r="P205" i="9"/>
  <c r="N205" i="9"/>
  <c r="O205" i="9" s="1"/>
  <c r="P260" i="9"/>
  <c r="N260" i="9"/>
  <c r="O260" i="9" s="1"/>
  <c r="P210" i="9"/>
  <c r="N210" i="9"/>
  <c r="O210" i="9" s="1"/>
  <c r="P189" i="9"/>
  <c r="N189" i="9"/>
  <c r="O189" i="9" s="1"/>
  <c r="P169" i="9"/>
  <c r="N169" i="9"/>
  <c r="O169" i="9" s="1"/>
  <c r="P149" i="9"/>
  <c r="N149" i="9"/>
  <c r="O149" i="9" s="1"/>
  <c r="P102" i="9"/>
  <c r="N102" i="9"/>
  <c r="O102" i="9" s="1"/>
  <c r="P181" i="9"/>
  <c r="N181" i="9"/>
  <c r="O181" i="9" s="1"/>
  <c r="P217" i="9"/>
  <c r="N217" i="9"/>
  <c r="O217" i="9" s="1"/>
  <c r="P208" i="9"/>
  <c r="N208" i="9"/>
  <c r="O208" i="9" s="1"/>
  <c r="P63" i="9"/>
  <c r="N63" i="9"/>
  <c r="O63" i="9" s="1"/>
  <c r="N160" i="9"/>
  <c r="O160" i="9" s="1"/>
  <c r="P160" i="9"/>
  <c r="N154" i="9"/>
  <c r="O154" i="9" s="1"/>
  <c r="P154" i="9"/>
  <c r="N89" i="9"/>
  <c r="O89" i="9" s="1"/>
  <c r="P89" i="9"/>
  <c r="P103" i="9"/>
  <c r="N103" i="9"/>
  <c r="O103" i="9" s="1"/>
  <c r="P21" i="9"/>
  <c r="N21" i="9"/>
  <c r="O21" i="9" s="1"/>
  <c r="N38" i="9"/>
  <c r="O38" i="9" s="1"/>
  <c r="P38" i="9"/>
  <c r="N37" i="9"/>
  <c r="O37" i="9" s="1"/>
  <c r="P37" i="9"/>
  <c r="P33" i="9"/>
  <c r="N33" i="9"/>
  <c r="O33" i="9" s="1"/>
  <c r="N402" i="9"/>
  <c r="P402" i="9"/>
  <c r="P336" i="9"/>
  <c r="N336" i="9"/>
  <c r="O336" i="9" s="1"/>
  <c r="P294" i="9"/>
  <c r="N294" i="9"/>
  <c r="O294" i="9" s="1"/>
  <c r="P392" i="9"/>
  <c r="N392" i="9"/>
  <c r="P352" i="9"/>
  <c r="N352" i="9"/>
  <c r="N311" i="9"/>
  <c r="O311" i="9" s="1"/>
  <c r="P311" i="9"/>
  <c r="P295" i="9"/>
  <c r="N295" i="9"/>
  <c r="O295" i="9" s="1"/>
  <c r="P305" i="9"/>
  <c r="N305" i="9"/>
  <c r="O305" i="9" s="1"/>
  <c r="N272" i="9"/>
  <c r="O272" i="9" s="1"/>
  <c r="P272" i="9"/>
  <c r="P323" i="9"/>
  <c r="N323" i="9"/>
  <c r="O323" i="9" s="1"/>
  <c r="P326" i="9"/>
  <c r="N326" i="9"/>
  <c r="O326" i="9" s="1"/>
  <c r="N278" i="9"/>
  <c r="O278" i="9" s="1"/>
  <c r="P278" i="9"/>
  <c r="P237" i="9"/>
  <c r="N237" i="9"/>
  <c r="O237" i="9" s="1"/>
  <c r="P199" i="9"/>
  <c r="N199" i="9"/>
  <c r="O199" i="9" s="1"/>
  <c r="N284" i="9"/>
  <c r="O284" i="9" s="1"/>
  <c r="P284" i="9"/>
  <c r="P226" i="9"/>
  <c r="N226" i="9"/>
  <c r="O226" i="9" s="1"/>
  <c r="P195" i="9"/>
  <c r="N195" i="9"/>
  <c r="O195" i="9" s="1"/>
  <c r="P207" i="9"/>
  <c r="N207" i="9"/>
  <c r="O207" i="9" s="1"/>
  <c r="N182" i="9"/>
  <c r="O182" i="9" s="1"/>
  <c r="P182" i="9"/>
  <c r="P153" i="9"/>
  <c r="N153" i="9"/>
  <c r="O153" i="9" s="1"/>
  <c r="P212" i="9"/>
  <c r="N212" i="9"/>
  <c r="O212" i="9" s="1"/>
  <c r="N186" i="9"/>
  <c r="O186" i="9" s="1"/>
  <c r="P186" i="9"/>
  <c r="N48" i="9"/>
  <c r="O48" i="9" s="1"/>
  <c r="P48" i="9"/>
  <c r="N97" i="9"/>
  <c r="O97" i="9" s="1"/>
  <c r="P97" i="9"/>
  <c r="P59" i="9"/>
  <c r="N59" i="9"/>
  <c r="O59" i="9" s="1"/>
  <c r="P145" i="9"/>
  <c r="N145" i="9"/>
  <c r="O145" i="9" s="1"/>
  <c r="N398" i="9"/>
  <c r="P398" i="9"/>
  <c r="P328" i="9"/>
  <c r="N328" i="9"/>
  <c r="O328" i="9" s="1"/>
  <c r="P335" i="9"/>
  <c r="N335" i="9"/>
  <c r="O335" i="9" s="1"/>
  <c r="Q373" i="9"/>
  <c r="P329" i="9"/>
  <c r="N329" i="9"/>
  <c r="O329" i="9" s="1"/>
  <c r="N244" i="9"/>
  <c r="O244" i="9" s="1"/>
  <c r="P244" i="9"/>
  <c r="P194" i="9"/>
  <c r="N194" i="9"/>
  <c r="O194" i="9" s="1"/>
  <c r="P216" i="9"/>
  <c r="N216" i="9"/>
  <c r="O216" i="9" s="1"/>
  <c r="N166" i="9"/>
  <c r="O166" i="9" s="1"/>
  <c r="P166" i="9"/>
  <c r="P143" i="9"/>
  <c r="N143" i="9"/>
  <c r="O143" i="9" s="1"/>
  <c r="P175" i="9"/>
  <c r="N175" i="9"/>
  <c r="O175" i="9" s="1"/>
  <c r="N201" i="9"/>
  <c r="O201" i="9" s="1"/>
  <c r="P201" i="9"/>
  <c r="P165" i="9"/>
  <c r="N165" i="9"/>
  <c r="O165" i="9" s="1"/>
  <c r="P214" i="9"/>
  <c r="N214" i="9"/>
  <c r="O214" i="9" s="1"/>
  <c r="P67" i="9"/>
  <c r="N67" i="9"/>
  <c r="O67" i="9" s="1"/>
  <c r="P57" i="9"/>
  <c r="N57" i="9"/>
  <c r="O57" i="9" s="1"/>
  <c r="P90" i="9"/>
  <c r="N90" i="9"/>
  <c r="O90" i="9" s="1"/>
  <c r="N140" i="9"/>
  <c r="O140" i="9" s="1"/>
  <c r="P140" i="9"/>
  <c r="N28" i="9"/>
  <c r="O28" i="9" s="1"/>
  <c r="P28" i="9"/>
  <c r="P46" i="9"/>
  <c r="N46" i="9"/>
  <c r="O46" i="9" s="1"/>
  <c r="N393" i="9"/>
  <c r="P393" i="9"/>
  <c r="P322" i="9"/>
  <c r="N322" i="9"/>
  <c r="O322" i="9" s="1"/>
  <c r="P411" i="9"/>
  <c r="N411" i="9"/>
  <c r="N224" i="9"/>
  <c r="O224" i="9" s="1"/>
  <c r="P224" i="9"/>
  <c r="P300" i="9"/>
  <c r="N300" i="9"/>
  <c r="O300" i="9" s="1"/>
  <c r="N296" i="9"/>
  <c r="O296" i="9" s="1"/>
  <c r="P296" i="9"/>
  <c r="N235" i="9"/>
  <c r="O235" i="9" s="1"/>
  <c r="P235" i="9"/>
  <c r="N274" i="9"/>
  <c r="O274" i="9" s="1"/>
  <c r="P274" i="9"/>
  <c r="P213" i="9"/>
  <c r="N213" i="9"/>
  <c r="O213" i="9" s="1"/>
  <c r="P218" i="9"/>
  <c r="N218" i="9"/>
  <c r="O218" i="9" s="1"/>
  <c r="N209" i="9"/>
  <c r="O209" i="9" s="1"/>
  <c r="P209" i="9"/>
  <c r="P171" i="9"/>
  <c r="N171" i="9"/>
  <c r="O171" i="9" s="1"/>
  <c r="N225" i="9"/>
  <c r="O225" i="9" s="1"/>
  <c r="P225" i="9"/>
  <c r="N138" i="9"/>
  <c r="O138" i="9" s="1"/>
  <c r="P138" i="9"/>
  <c r="N55" i="9"/>
  <c r="O55" i="9" s="1"/>
  <c r="P55" i="9"/>
  <c r="P117" i="9"/>
  <c r="N117" i="9"/>
  <c r="O117" i="9" s="1"/>
  <c r="P92" i="9"/>
  <c r="N92" i="9"/>
  <c r="O92" i="9" s="1"/>
  <c r="P43" i="9"/>
  <c r="N43" i="9"/>
  <c r="O43" i="9" s="1"/>
  <c r="Q27" i="9" l="1"/>
  <c r="V113" i="3"/>
  <c r="S94" i="13" s="1"/>
  <c r="W32" i="20"/>
  <c r="R13" i="13" s="1"/>
  <c r="Q330" i="13"/>
  <c r="D330" i="13"/>
  <c r="J60" i="13"/>
  <c r="V294" i="3"/>
  <c r="R34" i="9"/>
  <c r="G9" i="13"/>
  <c r="G11" i="13"/>
  <c r="W24" i="20"/>
  <c r="R5" i="13" s="1"/>
  <c r="W115" i="20"/>
  <c r="R96" i="13" s="1"/>
  <c r="Q388" i="9"/>
  <c r="Q351" i="9"/>
  <c r="Q382" i="9"/>
  <c r="W276" i="20"/>
  <c r="R257" i="13" s="1"/>
  <c r="W332" i="20"/>
  <c r="R313" i="13" s="1"/>
  <c r="W275" i="20"/>
  <c r="R256" i="13" s="1"/>
  <c r="G203" i="13"/>
  <c r="G116" i="13"/>
  <c r="G37" i="13"/>
  <c r="G221" i="13"/>
  <c r="G288" i="13"/>
  <c r="G94" i="13"/>
  <c r="W230" i="20"/>
  <c r="R211" i="13" s="1"/>
  <c r="G90" i="13"/>
  <c r="G127" i="13"/>
  <c r="G305" i="13"/>
  <c r="G70" i="13"/>
  <c r="G118" i="13"/>
  <c r="G40" i="13"/>
  <c r="G234" i="13"/>
  <c r="W58" i="20"/>
  <c r="R39" i="13" s="1"/>
  <c r="G200" i="13"/>
  <c r="G58" i="13"/>
  <c r="G198" i="13"/>
  <c r="W198" i="20"/>
  <c r="R179" i="13" s="1"/>
  <c r="W43" i="20"/>
  <c r="R24" i="13" s="1"/>
  <c r="R329" i="9"/>
  <c r="G285" i="13"/>
  <c r="G4" i="13"/>
  <c r="G216" i="13"/>
  <c r="W73" i="20"/>
  <c r="R54" i="13" s="1"/>
  <c r="G105" i="13"/>
  <c r="W188" i="20"/>
  <c r="R169" i="13" s="1"/>
  <c r="W151" i="20"/>
  <c r="R132" i="13" s="1"/>
  <c r="G175" i="13"/>
  <c r="G206" i="13"/>
  <c r="G158" i="13"/>
  <c r="G204" i="13"/>
  <c r="R52" i="9"/>
  <c r="G172" i="13"/>
  <c r="G16" i="13"/>
  <c r="G225" i="13"/>
  <c r="G238" i="13"/>
  <c r="W291" i="20"/>
  <c r="R272" i="13" s="1"/>
  <c r="W294" i="20"/>
  <c r="R275" i="13" s="1"/>
  <c r="G224" i="13"/>
  <c r="G212" i="13"/>
  <c r="W339" i="20"/>
  <c r="R320" i="13" s="1"/>
  <c r="W316" i="20"/>
  <c r="R297" i="13" s="1"/>
  <c r="W22" i="20"/>
  <c r="R3" i="13" s="1"/>
  <c r="W132" i="20"/>
  <c r="R113" i="13" s="1"/>
  <c r="W26" i="20"/>
  <c r="R7" i="13" s="1"/>
  <c r="W78" i="20"/>
  <c r="R59" i="13" s="1"/>
  <c r="W166" i="20"/>
  <c r="R147" i="13" s="1"/>
  <c r="W111" i="20"/>
  <c r="R92" i="13" s="1"/>
  <c r="W300" i="20"/>
  <c r="R281" i="13" s="1"/>
  <c r="W333" i="20"/>
  <c r="R314" i="13" s="1"/>
  <c r="W190" i="20"/>
  <c r="R171" i="13" s="1"/>
  <c r="G254" i="13"/>
  <c r="W224" i="20"/>
  <c r="R205" i="13" s="1"/>
  <c r="G326" i="13"/>
  <c r="G299" i="13"/>
  <c r="G148" i="13"/>
  <c r="G192" i="13"/>
  <c r="W127" i="20"/>
  <c r="R108" i="13" s="1"/>
  <c r="G199" i="13"/>
  <c r="G112" i="13"/>
  <c r="G79" i="13"/>
  <c r="W139" i="20"/>
  <c r="R120" i="13" s="1"/>
  <c r="G273" i="13"/>
  <c r="G21" i="13"/>
  <c r="G110" i="13"/>
  <c r="W31" i="20"/>
  <c r="R12" i="13" s="1"/>
  <c r="G123" i="13"/>
  <c r="G161" i="13"/>
  <c r="G119" i="13"/>
  <c r="G269" i="13"/>
  <c r="W287" i="20"/>
  <c r="R268" i="13" s="1"/>
  <c r="W103" i="20"/>
  <c r="R84" i="13" s="1"/>
  <c r="G310" i="13"/>
  <c r="W66" i="20"/>
  <c r="R47" i="13" s="1"/>
  <c r="G82" i="13"/>
  <c r="G164" i="13"/>
  <c r="G296" i="13"/>
  <c r="W280" i="20"/>
  <c r="R261" i="13" s="1"/>
  <c r="W141" i="20"/>
  <c r="R122" i="13" s="1"/>
  <c r="G246" i="13"/>
  <c r="G223" i="13"/>
  <c r="G66" i="13"/>
  <c r="G244" i="13"/>
  <c r="G139" i="13"/>
  <c r="G101" i="13"/>
  <c r="G304" i="13"/>
  <c r="G145" i="13"/>
  <c r="G327" i="13"/>
  <c r="G267" i="13"/>
  <c r="G249" i="13"/>
  <c r="G100" i="13"/>
  <c r="G97" i="13"/>
  <c r="G196" i="13"/>
  <c r="G292" i="13"/>
  <c r="G236" i="13"/>
  <c r="G32" i="13"/>
  <c r="G266" i="13"/>
  <c r="G250" i="13"/>
  <c r="G210" i="13"/>
  <c r="G157" i="13"/>
  <c r="G18" i="13"/>
  <c r="G109" i="13"/>
  <c r="G93" i="13"/>
  <c r="G115" i="13"/>
  <c r="W175" i="20"/>
  <c r="R156" i="13" s="1"/>
  <c r="G95" i="13"/>
  <c r="W171" i="20"/>
  <c r="R152" i="13" s="1"/>
  <c r="G251" i="13"/>
  <c r="G143" i="13"/>
  <c r="G300" i="13"/>
  <c r="W159" i="20"/>
  <c r="R140" i="13" s="1"/>
  <c r="W256" i="20"/>
  <c r="R237" i="13" s="1"/>
  <c r="W210" i="20"/>
  <c r="R191" i="13" s="1"/>
  <c r="G170" i="13"/>
  <c r="G14" i="13"/>
  <c r="G226" i="13"/>
  <c r="G104" i="13"/>
  <c r="W348" i="20"/>
  <c r="R329" i="13" s="1"/>
  <c r="G176" i="13"/>
  <c r="G117" i="13"/>
  <c r="G103" i="13"/>
  <c r="G248" i="13"/>
  <c r="W241" i="20"/>
  <c r="R222" i="13" s="1"/>
  <c r="W289" i="20"/>
  <c r="R270" i="13" s="1"/>
  <c r="G91" i="13"/>
  <c r="G135" i="13"/>
  <c r="G293" i="13"/>
  <c r="G8" i="13"/>
  <c r="G315" i="13"/>
  <c r="G107" i="13"/>
  <c r="G126" i="13"/>
  <c r="K126" i="13" s="1"/>
  <c r="G10" i="13"/>
  <c r="G42" i="13"/>
  <c r="G307" i="13"/>
  <c r="G106" i="13"/>
  <c r="G308" i="13"/>
  <c r="G62" i="13"/>
  <c r="W302" i="20"/>
  <c r="R283" i="13" s="1"/>
  <c r="G149" i="13"/>
  <c r="W117" i="20"/>
  <c r="R98" i="13" s="1"/>
  <c r="G265" i="13"/>
  <c r="W260" i="20"/>
  <c r="R241" i="13" s="1"/>
  <c r="G325" i="13"/>
  <c r="W228" i="20"/>
  <c r="R209" i="13" s="1"/>
  <c r="G258" i="13"/>
  <c r="G87" i="13"/>
  <c r="W80" i="20"/>
  <c r="R61" i="13" s="1"/>
  <c r="W97" i="20"/>
  <c r="R78" i="13" s="1"/>
  <c r="G153" i="13"/>
  <c r="G264" i="13"/>
  <c r="W207" i="20"/>
  <c r="R188" i="13" s="1"/>
  <c r="D90" i="13"/>
  <c r="D20" i="13"/>
  <c r="D168" i="13"/>
  <c r="Q70" i="13"/>
  <c r="D70" i="13"/>
  <c r="D130" i="13"/>
  <c r="D99" i="13"/>
  <c r="D87" i="13"/>
  <c r="D173" i="13"/>
  <c r="Q15" i="13"/>
  <c r="D15" i="13"/>
  <c r="D315" i="13"/>
  <c r="D36" i="13"/>
  <c r="D72" i="13"/>
  <c r="D324" i="13"/>
  <c r="D259" i="13"/>
  <c r="D46" i="13"/>
  <c r="D285" i="13"/>
  <c r="Q51" i="13"/>
  <c r="D22" i="13"/>
  <c r="D86" i="13"/>
  <c r="D288" i="13"/>
  <c r="Q5" i="13"/>
  <c r="D5" i="13"/>
  <c r="D60" i="13"/>
  <c r="D289" i="13"/>
  <c r="D71" i="13"/>
  <c r="D245" i="13"/>
  <c r="D225" i="13"/>
  <c r="Q302" i="13"/>
  <c r="Q303" i="13"/>
  <c r="D119" i="13"/>
  <c r="D104" i="13"/>
  <c r="D10" i="13"/>
  <c r="D171" i="13"/>
  <c r="Q38" i="13"/>
  <c r="D321" i="13"/>
  <c r="D28" i="13"/>
  <c r="D11" i="13"/>
  <c r="Q89" i="13"/>
  <c r="D89" i="13"/>
  <c r="Q223" i="13"/>
  <c r="D223" i="13"/>
  <c r="D81" i="13"/>
  <c r="D313" i="13"/>
  <c r="D113" i="13"/>
  <c r="Q244" i="13"/>
  <c r="D244" i="13"/>
  <c r="D14" i="13"/>
  <c r="D17" i="13"/>
  <c r="D189" i="13"/>
  <c r="Q23" i="13"/>
  <c r="Q206" i="13"/>
  <c r="D206" i="13"/>
  <c r="D32" i="13"/>
  <c r="D76" i="13"/>
  <c r="D148" i="13"/>
  <c r="Q376" i="9"/>
  <c r="Q384" i="9"/>
  <c r="Q379" i="9"/>
  <c r="Q358" i="9"/>
  <c r="S191" i="3"/>
  <c r="T191" i="3" s="1"/>
  <c r="D202" i="13"/>
  <c r="Q159" i="13"/>
  <c r="D159" i="13"/>
  <c r="Q6" i="13"/>
  <c r="D6" i="13"/>
  <c r="Q82" i="13"/>
  <c r="D82" i="13"/>
  <c r="Q237" i="13"/>
  <c r="D237" i="13"/>
  <c r="D95" i="13"/>
  <c r="Q136" i="13"/>
  <c r="D136" i="13"/>
  <c r="D329" i="13"/>
  <c r="Q107" i="13"/>
  <c r="D107" i="13"/>
  <c r="Q272" i="13"/>
  <c r="D272" i="13"/>
  <c r="D307" i="13"/>
  <c r="Q296" i="13"/>
  <c r="D296" i="13"/>
  <c r="Q204" i="13"/>
  <c r="D204" i="13"/>
  <c r="Q212" i="13"/>
  <c r="D212" i="13"/>
  <c r="Q314" i="13"/>
  <c r="D314" i="13"/>
  <c r="Q63" i="13"/>
  <c r="D63" i="13"/>
  <c r="D309" i="13"/>
  <c r="D182" i="13"/>
  <c r="Q239" i="13"/>
  <c r="D239" i="13"/>
  <c r="Q198" i="13"/>
  <c r="D198" i="13"/>
  <c r="Q290" i="13"/>
  <c r="D290" i="13"/>
  <c r="Q68" i="13"/>
  <c r="D68" i="13"/>
  <c r="D179" i="13"/>
  <c r="D312" i="13"/>
  <c r="Q268" i="13"/>
  <c r="D268" i="13"/>
  <c r="Q41" i="13"/>
  <c r="D41" i="13"/>
  <c r="D98" i="13"/>
  <c r="D203" i="13"/>
  <c r="Q197" i="13"/>
  <c r="D197" i="13"/>
  <c r="Q249" i="13"/>
  <c r="D249" i="13"/>
  <c r="D35" i="13"/>
  <c r="D18" i="13"/>
  <c r="Q52" i="13"/>
  <c r="D52" i="13"/>
  <c r="D258" i="13"/>
  <c r="Q85" i="13"/>
  <c r="D85" i="13"/>
  <c r="Q132" i="13"/>
  <c r="D132" i="13"/>
  <c r="D243" i="13"/>
  <c r="D103" i="13"/>
  <c r="D242" i="13"/>
  <c r="D177" i="13"/>
  <c r="Q238" i="13"/>
  <c r="D238" i="13"/>
  <c r="D153" i="13"/>
  <c r="D191" i="13"/>
  <c r="Q53" i="13"/>
  <c r="D53" i="13"/>
  <c r="Q317" i="13"/>
  <c r="D317" i="13"/>
  <c r="D67" i="13"/>
  <c r="Q73" i="13"/>
  <c r="D73" i="13"/>
  <c r="D150" i="13"/>
  <c r="Q21" i="13"/>
  <c r="D21" i="13"/>
  <c r="D100" i="13"/>
  <c r="D120" i="13"/>
  <c r="D145" i="13"/>
  <c r="D263" i="13"/>
  <c r="D184" i="13"/>
  <c r="D30" i="13"/>
  <c r="D123" i="13"/>
  <c r="D94" i="13"/>
  <c r="D264" i="13"/>
  <c r="D233" i="13"/>
  <c r="D318" i="13"/>
  <c r="Q294" i="13"/>
  <c r="D294" i="13"/>
  <c r="D260" i="13"/>
  <c r="D222" i="13"/>
  <c r="D325" i="13"/>
  <c r="D199" i="13"/>
  <c r="Q165" i="13"/>
  <c r="D165" i="13"/>
  <c r="D33" i="13"/>
  <c r="D77" i="13"/>
  <c r="D93" i="13"/>
  <c r="Q135" i="13"/>
  <c r="D135" i="13"/>
  <c r="D240" i="13"/>
  <c r="Q140" i="13"/>
  <c r="D140" i="13"/>
  <c r="D118" i="13"/>
  <c r="D227" i="13"/>
  <c r="D131" i="13"/>
  <c r="D282" i="13"/>
  <c r="D61" i="13"/>
  <c r="D186" i="13"/>
  <c r="D213" i="13"/>
  <c r="Q47" i="13"/>
  <c r="D47" i="13"/>
  <c r="D300" i="13"/>
  <c r="D42" i="13"/>
  <c r="Q236" i="13"/>
  <c r="D236" i="13"/>
  <c r="Q138" i="13"/>
  <c r="D138" i="13"/>
  <c r="S153" i="3"/>
  <c r="T153" i="3" s="1"/>
  <c r="V281" i="3"/>
  <c r="S262" i="13" s="1"/>
  <c r="J294" i="13"/>
  <c r="P166" i="3"/>
  <c r="Q166" i="3" s="1"/>
  <c r="T184" i="20"/>
  <c r="U184" i="20" s="1"/>
  <c r="S96" i="3"/>
  <c r="S185" i="3"/>
  <c r="S132" i="3"/>
  <c r="T132" i="3" s="1"/>
  <c r="S57" i="3"/>
  <c r="T57" i="3" s="1"/>
  <c r="S59" i="3"/>
  <c r="R292" i="3"/>
  <c r="S292" i="3" s="1"/>
  <c r="T292" i="3" s="1"/>
  <c r="R362" i="9"/>
  <c r="Q280" i="13"/>
  <c r="R346" i="9"/>
  <c r="J28" i="13"/>
  <c r="V72" i="3"/>
  <c r="S53" i="13" s="1"/>
  <c r="S137" i="3"/>
  <c r="T137" i="3" s="1"/>
  <c r="J53" i="13"/>
  <c r="S126" i="3"/>
  <c r="J326" i="13"/>
  <c r="V165" i="3"/>
  <c r="S146" i="13" s="1"/>
  <c r="V201" i="3"/>
  <c r="S182" i="13" s="1"/>
  <c r="J314" i="13"/>
  <c r="J308" i="13"/>
  <c r="V333" i="3"/>
  <c r="S314" i="13" s="1"/>
  <c r="J239" i="13"/>
  <c r="V319" i="3"/>
  <c r="S300" i="13" s="1"/>
  <c r="V327" i="3"/>
  <c r="S308" i="13" s="1"/>
  <c r="J284" i="13"/>
  <c r="J68" i="13"/>
  <c r="J15" i="13"/>
  <c r="J210" i="13"/>
  <c r="V87" i="3"/>
  <c r="S68" i="13" s="1"/>
  <c r="V235" i="3"/>
  <c r="S216" i="13" s="1"/>
  <c r="J319" i="13"/>
  <c r="V90" i="3"/>
  <c r="S71" i="13" s="1"/>
  <c r="J71" i="13"/>
  <c r="V345" i="3"/>
  <c r="S326" i="13" s="1"/>
  <c r="J216" i="13"/>
  <c r="J300" i="13"/>
  <c r="V225" i="3"/>
  <c r="S206" i="13" s="1"/>
  <c r="J206" i="13"/>
  <c r="J208" i="13"/>
  <c r="V290" i="3"/>
  <c r="S271" i="13" s="1"/>
  <c r="V229" i="3"/>
  <c r="S210" i="13" s="1"/>
  <c r="J296" i="13"/>
  <c r="R27" i="9"/>
  <c r="V81" i="3"/>
  <c r="S62" i="13" s="1"/>
  <c r="J62" i="13"/>
  <c r="V23" i="3"/>
  <c r="S4" i="13" s="1"/>
  <c r="S314" i="3"/>
  <c r="T314" i="3" s="1"/>
  <c r="J4" i="13"/>
  <c r="V108" i="3"/>
  <c r="S89" i="13" s="1"/>
  <c r="J89" i="13"/>
  <c r="J49" i="13"/>
  <c r="V343" i="3"/>
  <c r="S324" i="13" s="1"/>
  <c r="V227" i="3"/>
  <c r="S208" i="13" s="1"/>
  <c r="R178" i="3"/>
  <c r="S178" i="3" s="1"/>
  <c r="T178" i="3" s="1"/>
  <c r="R299" i="3"/>
  <c r="S299" i="3" s="1"/>
  <c r="T299" i="3" s="1"/>
  <c r="S92" i="3"/>
  <c r="T92" i="3" s="1"/>
  <c r="J200" i="13"/>
  <c r="V29" i="3"/>
  <c r="S10" i="13" s="1"/>
  <c r="V36" i="3"/>
  <c r="S17" i="13" s="1"/>
  <c r="S234" i="3"/>
  <c r="T234" i="3" s="1"/>
  <c r="V68" i="3"/>
  <c r="S49" i="13" s="1"/>
  <c r="J17" i="13"/>
  <c r="J324" i="13"/>
  <c r="V315" i="3"/>
  <c r="S296" i="13" s="1"/>
  <c r="V254" i="3"/>
  <c r="S235" i="13" s="1"/>
  <c r="V35" i="3"/>
  <c r="S16" i="13" s="1"/>
  <c r="J81" i="13"/>
  <c r="J3" i="13"/>
  <c r="V183" i="3"/>
  <c r="S164" i="13" s="1"/>
  <c r="R36" i="9"/>
  <c r="J170" i="13"/>
  <c r="J193" i="13"/>
  <c r="V324" i="3"/>
  <c r="S305" i="13" s="1"/>
  <c r="V173" i="3"/>
  <c r="S154" i="13" s="1"/>
  <c r="V302" i="3"/>
  <c r="S283" i="13" s="1"/>
  <c r="V346" i="3"/>
  <c r="S327" i="13" s="1"/>
  <c r="J98" i="13"/>
  <c r="J21" i="13"/>
  <c r="V336" i="3"/>
  <c r="S317" i="13" s="1"/>
  <c r="J158" i="13"/>
  <c r="J79" i="13"/>
  <c r="J34" i="13"/>
  <c r="J168" i="13"/>
  <c r="J307" i="13"/>
  <c r="V133" i="3"/>
  <c r="S114" i="13" s="1"/>
  <c r="V259" i="3"/>
  <c r="S240" i="13" s="1"/>
  <c r="V114" i="3"/>
  <c r="S95" i="13" s="1"/>
  <c r="J97" i="13"/>
  <c r="R189" i="20"/>
  <c r="W274" i="20"/>
  <c r="R255" i="13" s="1"/>
  <c r="W177" i="20"/>
  <c r="R158" i="13" s="1"/>
  <c r="W89" i="20"/>
  <c r="R70" i="13" s="1"/>
  <c r="W138" i="20"/>
  <c r="R119" i="13" s="1"/>
  <c r="W154" i="20"/>
  <c r="R135" i="13" s="1"/>
  <c r="R58" i="13"/>
  <c r="W56" i="20"/>
  <c r="R37" i="13" s="1"/>
  <c r="W191" i="20"/>
  <c r="R172" i="13" s="1"/>
  <c r="W240" i="20"/>
  <c r="R221" i="13" s="1"/>
  <c r="W242" i="20"/>
  <c r="R223" i="13" s="1"/>
  <c r="Q174" i="13"/>
  <c r="R402" i="9"/>
  <c r="Q115" i="13"/>
  <c r="Q155" i="13"/>
  <c r="Q226" i="13"/>
  <c r="Q262" i="13"/>
  <c r="Q124" i="13"/>
  <c r="Q126" i="13"/>
  <c r="Q106" i="13"/>
  <c r="R377" i="9"/>
  <c r="Q72" i="9"/>
  <c r="O150" i="9"/>
  <c r="Q48" i="13"/>
  <c r="Q152" i="13"/>
  <c r="Q205" i="13"/>
  <c r="Q209" i="13"/>
  <c r="Q121" i="13"/>
  <c r="Q265" i="13"/>
  <c r="Q88" i="13"/>
  <c r="Q169" i="13"/>
  <c r="Q287" i="13"/>
  <c r="Q221" i="13"/>
  <c r="P190" i="3"/>
  <c r="Q190" i="3" s="1"/>
  <c r="R232" i="3"/>
  <c r="S232" i="3" s="1"/>
  <c r="T232" i="3" s="1"/>
  <c r="S115" i="3"/>
  <c r="V77" i="3"/>
  <c r="S58" i="13" s="1"/>
  <c r="S146" i="3"/>
  <c r="T163" i="20"/>
  <c r="R412" i="9"/>
  <c r="O151" i="9"/>
  <c r="Q218" i="13"/>
  <c r="T199" i="20"/>
  <c r="T108" i="20"/>
  <c r="T216" i="20"/>
  <c r="R364" i="9"/>
  <c r="Q306" i="13"/>
  <c r="Q62" i="9"/>
  <c r="Q219" i="13"/>
  <c r="W28" i="20"/>
  <c r="Q76" i="9"/>
  <c r="R27" i="20"/>
  <c r="T25" i="20"/>
  <c r="W37" i="20"/>
  <c r="R18" i="13" s="1"/>
  <c r="Q222" i="9"/>
  <c r="T340" i="20"/>
  <c r="U340" i="20" s="1"/>
  <c r="W137" i="20"/>
  <c r="R118" i="13" s="1"/>
  <c r="W134" i="20"/>
  <c r="R115" i="13" s="1"/>
  <c r="W50" i="20"/>
  <c r="R31" i="13" s="1"/>
  <c r="W292" i="20"/>
  <c r="R273" i="13" s="1"/>
  <c r="W312" i="20"/>
  <c r="R293" i="13" s="1"/>
  <c r="T203" i="20"/>
  <c r="W59" i="20"/>
  <c r="R40" i="13" s="1"/>
  <c r="W180" i="20"/>
  <c r="R161" i="13" s="1"/>
  <c r="Q188" i="13"/>
  <c r="Q75" i="13"/>
  <c r="Q293" i="13"/>
  <c r="Q181" i="13"/>
  <c r="R370" i="9"/>
  <c r="R408" i="9"/>
  <c r="Q137" i="13"/>
  <c r="R384" i="9"/>
  <c r="Q125" i="13"/>
  <c r="Q210" i="13"/>
  <c r="Q56" i="9"/>
  <c r="Q289" i="9"/>
  <c r="Q276" i="13"/>
  <c r="Q81" i="9"/>
  <c r="R373" i="9"/>
  <c r="Q180" i="13"/>
  <c r="N234" i="9"/>
  <c r="Q234" i="9" s="1"/>
  <c r="O22" i="9"/>
  <c r="R226" i="9"/>
  <c r="Q110" i="13"/>
  <c r="Q301" i="13"/>
  <c r="O133" i="9"/>
  <c r="Q64" i="9"/>
  <c r="R132" i="9"/>
  <c r="Q310" i="13"/>
  <c r="R389" i="9"/>
  <c r="P177" i="9"/>
  <c r="Q177" i="9" s="1"/>
  <c r="V34" i="3"/>
  <c r="S15" i="13" s="1"/>
  <c r="V28" i="3"/>
  <c r="S9" i="13" s="1"/>
  <c r="J228" i="13"/>
  <c r="J9" i="13"/>
  <c r="V258" i="3"/>
  <c r="S239" i="13" s="1"/>
  <c r="V303" i="3"/>
  <c r="S284" i="13" s="1"/>
  <c r="V162" i="3"/>
  <c r="S143" i="13" s="1"/>
  <c r="V167" i="3"/>
  <c r="S148" i="13" s="1"/>
  <c r="R21" i="9"/>
  <c r="V291" i="3"/>
  <c r="S272" i="13" s="1"/>
  <c r="J5" i="13"/>
  <c r="J100" i="13"/>
  <c r="V37" i="3"/>
  <c r="S18" i="13" s="1"/>
  <c r="J23" i="13"/>
  <c r="S264" i="3"/>
  <c r="T264" i="3" s="1"/>
  <c r="Q240" i="9"/>
  <c r="S257" i="3"/>
  <c r="T257" i="3" s="1"/>
  <c r="S26" i="3"/>
  <c r="R23" i="9"/>
  <c r="Q169" i="3"/>
  <c r="S169" i="3"/>
  <c r="T169" i="3" s="1"/>
  <c r="S41" i="3"/>
  <c r="S140" i="3"/>
  <c r="T140" i="3" s="1"/>
  <c r="S325" i="3"/>
  <c r="T325" i="3" s="1"/>
  <c r="S89" i="3"/>
  <c r="S83" i="3"/>
  <c r="T83" i="3" s="1"/>
  <c r="J272" i="13"/>
  <c r="J301" i="13"/>
  <c r="S340" i="3"/>
  <c r="T340" i="3" s="1"/>
  <c r="S179" i="3"/>
  <c r="T179" i="3" s="1"/>
  <c r="J95" i="13"/>
  <c r="V194" i="3"/>
  <c r="S175" i="13" s="1"/>
  <c r="V206" i="3"/>
  <c r="S187" i="13" s="1"/>
  <c r="J175" i="13"/>
  <c r="J187" i="13"/>
  <c r="S221" i="3"/>
  <c r="Q246" i="9"/>
  <c r="S43" i="3"/>
  <c r="S157" i="3"/>
  <c r="T157" i="3" s="1"/>
  <c r="V104" i="3"/>
  <c r="S85" i="13" s="1"/>
  <c r="J85" i="13"/>
  <c r="V337" i="3"/>
  <c r="S318" i="13" s="1"/>
  <c r="J318" i="13"/>
  <c r="S273" i="3"/>
  <c r="T273" i="3" s="1"/>
  <c r="Q299" i="9"/>
  <c r="S138" i="3"/>
  <c r="T138" i="3" s="1"/>
  <c r="S233" i="3"/>
  <c r="T233" i="3" s="1"/>
  <c r="S151" i="3"/>
  <c r="V177" i="3"/>
  <c r="S158" i="13" s="1"/>
  <c r="S344" i="3"/>
  <c r="T344" i="3" s="1"/>
  <c r="J152" i="13"/>
  <c r="S297" i="3"/>
  <c r="T297" i="3" s="1"/>
  <c r="S99" i="3"/>
  <c r="T99" i="3" s="1"/>
  <c r="S176" i="3"/>
  <c r="T176" i="3" s="1"/>
  <c r="S193" i="3"/>
  <c r="S207" i="3"/>
  <c r="T207" i="3" s="1"/>
  <c r="Q60" i="9"/>
  <c r="S80" i="3"/>
  <c r="T80" i="3" s="1"/>
  <c r="S170" i="3"/>
  <c r="T170" i="3" s="1"/>
  <c r="S188" i="3"/>
  <c r="P184" i="3"/>
  <c r="Q184" i="3" s="1"/>
  <c r="P130" i="3"/>
  <c r="S130" i="3" s="1"/>
  <c r="T130" i="3" s="1"/>
  <c r="S156" i="3"/>
  <c r="T156" i="3" s="1"/>
  <c r="S198" i="3"/>
  <c r="T198" i="3" s="1"/>
  <c r="S205" i="3"/>
  <c r="T205" i="3" s="1"/>
  <c r="S217" i="3"/>
  <c r="S86" i="3"/>
  <c r="T86" i="3" s="1"/>
  <c r="S349" i="3"/>
  <c r="T349" i="3" s="1"/>
  <c r="Q40" i="9"/>
  <c r="J312" i="13"/>
  <c r="S289" i="3"/>
  <c r="T289" i="3" s="1"/>
  <c r="S159" i="3"/>
  <c r="T159" i="3" s="1"/>
  <c r="S48" i="3"/>
  <c r="T48" i="3" s="1"/>
  <c r="S70" i="3"/>
  <c r="T70" i="3" s="1"/>
  <c r="S182" i="3"/>
  <c r="T182" i="3" s="1"/>
  <c r="S21" i="3"/>
  <c r="S224" i="3"/>
  <c r="T224" i="3" s="1"/>
  <c r="S97" i="3"/>
  <c r="T97" i="3" s="1"/>
  <c r="S148" i="3"/>
  <c r="T148" i="3" s="1"/>
  <c r="S102" i="3"/>
  <c r="T102" i="3" s="1"/>
  <c r="S158" i="3"/>
  <c r="T158" i="3" s="1"/>
  <c r="S69" i="3"/>
  <c r="P76" i="3"/>
  <c r="Q76" i="3" s="1"/>
  <c r="R76" i="3"/>
  <c r="P195" i="3"/>
  <c r="R195" i="3"/>
  <c r="P334" i="3"/>
  <c r="R334" i="3"/>
  <c r="P142" i="3"/>
  <c r="R142" i="3"/>
  <c r="P238" i="3"/>
  <c r="R238" i="3"/>
  <c r="P39" i="3"/>
  <c r="Q39" i="3" s="1"/>
  <c r="R39" i="3"/>
  <c r="P214" i="3"/>
  <c r="Q214" i="3" s="1"/>
  <c r="R214" i="3"/>
  <c r="P64" i="3"/>
  <c r="R64" i="3"/>
  <c r="P88" i="3"/>
  <c r="Q88" i="3" s="1"/>
  <c r="R88" i="3"/>
  <c r="Q147" i="9"/>
  <c r="Q231" i="9"/>
  <c r="S105" i="3"/>
  <c r="T105" i="3" s="1"/>
  <c r="S134" i="3"/>
  <c r="T134" i="3" s="1"/>
  <c r="S211" i="3"/>
  <c r="T211" i="3" s="1"/>
  <c r="S228" i="3"/>
  <c r="T228" i="3" s="1"/>
  <c r="S164" i="3"/>
  <c r="S50" i="3"/>
  <c r="T50" i="3" s="1"/>
  <c r="S160" i="3"/>
  <c r="T160" i="3" s="1"/>
  <c r="P249" i="3"/>
  <c r="Q249" i="3" s="1"/>
  <c r="R249" i="3"/>
  <c r="S272" i="3"/>
  <c r="T272" i="3" s="1"/>
  <c r="S149" i="3"/>
  <c r="T149" i="3" s="1"/>
  <c r="P237" i="3"/>
  <c r="R237" i="3"/>
  <c r="R262" i="3"/>
  <c r="P262" i="3"/>
  <c r="S312" i="3"/>
  <c r="T312" i="3" s="1"/>
  <c r="P328" i="3"/>
  <c r="Q328" i="3" s="1"/>
  <c r="R328" i="3"/>
  <c r="S163" i="3"/>
  <c r="R226" i="3"/>
  <c r="P226" i="3"/>
  <c r="S241" i="3"/>
  <c r="T241" i="3" s="1"/>
  <c r="Q141" i="9"/>
  <c r="J46" i="13"/>
  <c r="S121" i="3"/>
  <c r="R136" i="3"/>
  <c r="P136" i="3"/>
  <c r="P94" i="3"/>
  <c r="R94" i="3"/>
  <c r="R154" i="3"/>
  <c r="P154" i="3"/>
  <c r="Q154" i="3" s="1"/>
  <c r="P106" i="3"/>
  <c r="R106" i="3"/>
  <c r="P82" i="3"/>
  <c r="Q82" i="3" s="1"/>
  <c r="R82" i="3"/>
  <c r="R298" i="3"/>
  <c r="P298" i="3"/>
  <c r="Q298" i="3" s="1"/>
  <c r="R261" i="3"/>
  <c r="P261" i="3"/>
  <c r="P250" i="3"/>
  <c r="R250" i="3"/>
  <c r="R118" i="3"/>
  <c r="P118" i="3"/>
  <c r="Q118" i="3" s="1"/>
  <c r="S267" i="3"/>
  <c r="T267" i="3" s="1"/>
  <c r="Q73" i="9"/>
  <c r="P310" i="3"/>
  <c r="R310" i="3"/>
  <c r="S245" i="3"/>
  <c r="T245" i="3" s="1"/>
  <c r="S223" i="3"/>
  <c r="S335" i="3"/>
  <c r="T335" i="3" s="1"/>
  <c r="S282" i="3"/>
  <c r="T282" i="3" s="1"/>
  <c r="S213" i="3"/>
  <c r="T213" i="3" s="1"/>
  <c r="S284" i="3"/>
  <c r="T284" i="3" s="1"/>
  <c r="P243" i="3"/>
  <c r="Q243" i="3" s="1"/>
  <c r="R243" i="3"/>
  <c r="S323" i="3"/>
  <c r="T323" i="3" s="1"/>
  <c r="S139" i="3"/>
  <c r="T139" i="3" s="1"/>
  <c r="S251" i="3"/>
  <c r="T251" i="3" s="1"/>
  <c r="P208" i="3"/>
  <c r="Q208" i="3" s="1"/>
  <c r="R208" i="3"/>
  <c r="P317" i="3"/>
  <c r="R317" i="3"/>
  <c r="P279" i="3"/>
  <c r="R279" i="3"/>
  <c r="R305" i="3"/>
  <c r="P305" i="3"/>
  <c r="Q305" i="3" s="1"/>
  <c r="R268" i="3"/>
  <c r="P268" i="3"/>
  <c r="R256" i="3"/>
  <c r="P256" i="3"/>
  <c r="Q256" i="3" s="1"/>
  <c r="R124" i="3"/>
  <c r="P124" i="3"/>
  <c r="Q124" i="3" s="1"/>
  <c r="S172" i="3"/>
  <c r="T172" i="3" s="1"/>
  <c r="S93" i="3"/>
  <c r="T93" i="3" s="1"/>
  <c r="S203" i="3"/>
  <c r="T203" i="3" s="1"/>
  <c r="S123" i="3"/>
  <c r="T123" i="3" s="1"/>
  <c r="S95" i="3"/>
  <c r="T95" i="3" s="1"/>
  <c r="S112" i="3"/>
  <c r="P285" i="3"/>
  <c r="R285" i="3"/>
  <c r="S209" i="3"/>
  <c r="S311" i="3"/>
  <c r="T311" i="3" s="1"/>
  <c r="P196" i="3"/>
  <c r="R196" i="3"/>
  <c r="R255" i="3"/>
  <c r="P255" i="3"/>
  <c r="Q255" i="3" s="1"/>
  <c r="S147" i="3"/>
  <c r="R202" i="3"/>
  <c r="P202" i="3"/>
  <c r="Q202" i="3" s="1"/>
  <c r="S239" i="3"/>
  <c r="T239" i="3" s="1"/>
  <c r="R329" i="3"/>
  <c r="P329" i="3"/>
  <c r="P286" i="3"/>
  <c r="Q286" i="3" s="1"/>
  <c r="R286" i="3"/>
  <c r="S107" i="3"/>
  <c r="T107" i="3" s="1"/>
  <c r="P280" i="3"/>
  <c r="R280" i="3"/>
  <c r="S270" i="3"/>
  <c r="O129" i="9"/>
  <c r="Q202" i="9"/>
  <c r="O262" i="9"/>
  <c r="Q135" i="9"/>
  <c r="R23" i="20"/>
  <c r="T65" i="20"/>
  <c r="Q106" i="9"/>
  <c r="T252" i="20"/>
  <c r="T93" i="20"/>
  <c r="R93" i="20"/>
  <c r="Q115" i="9"/>
  <c r="Q69" i="9"/>
  <c r="Q58" i="9"/>
  <c r="T53" i="20"/>
  <c r="U53" i="20" s="1"/>
  <c r="T55" i="20"/>
  <c r="Q162" i="9"/>
  <c r="T60" i="20"/>
  <c r="T227" i="20"/>
  <c r="N340" i="9"/>
  <c r="Q340" i="9" s="1"/>
  <c r="T236" i="20"/>
  <c r="T192" i="20"/>
  <c r="Q243" i="9"/>
  <c r="O257" i="9"/>
  <c r="O122" i="9"/>
  <c r="Q45" i="9"/>
  <c r="O78" i="9"/>
  <c r="R257" i="20"/>
  <c r="T155" i="20"/>
  <c r="U155" i="20" s="1"/>
  <c r="T313" i="20"/>
  <c r="T233" i="20"/>
  <c r="U233" i="20" s="1"/>
  <c r="T271" i="20"/>
  <c r="U271" i="20" s="1"/>
  <c r="T174" i="20"/>
  <c r="U174" i="20" s="1"/>
  <c r="Q71" i="9"/>
  <c r="O228" i="9"/>
  <c r="T282" i="20"/>
  <c r="U282" i="20" s="1"/>
  <c r="Q54" i="9"/>
  <c r="T232" i="20"/>
  <c r="U232" i="20" s="1"/>
  <c r="O84" i="9"/>
  <c r="T161" i="20"/>
  <c r="U161" i="20" s="1"/>
  <c r="T82" i="20"/>
  <c r="U82" i="20" s="1"/>
  <c r="T301" i="20"/>
  <c r="U301" i="20" s="1"/>
  <c r="T226" i="20"/>
  <c r="U226" i="20" s="1"/>
  <c r="R269" i="20"/>
  <c r="Q324" i="9"/>
  <c r="T68" i="20"/>
  <c r="U68" i="20" s="1"/>
  <c r="T331" i="20"/>
  <c r="U331" i="20" s="1"/>
  <c r="T201" i="20"/>
  <c r="U201" i="20" s="1"/>
  <c r="T341" i="20"/>
  <c r="U341" i="20" s="1"/>
  <c r="T84" i="20"/>
  <c r="T38" i="20"/>
  <c r="U38" i="20" s="1"/>
  <c r="T250" i="20"/>
  <c r="U250" i="20" s="1"/>
  <c r="Q174" i="9"/>
  <c r="Q146" i="9"/>
  <c r="T49" i="20"/>
  <c r="U49" i="20" s="1"/>
  <c r="T272" i="20"/>
  <c r="U272" i="20" s="1"/>
  <c r="T338" i="20"/>
  <c r="U338" i="20" s="1"/>
  <c r="T239" i="20"/>
  <c r="U239" i="20" s="1"/>
  <c r="Q66" i="9"/>
  <c r="T212" i="20"/>
  <c r="P68" i="9"/>
  <c r="Q68" i="9" s="1"/>
  <c r="T140" i="20"/>
  <c r="U140" i="20" s="1"/>
  <c r="O142" i="9"/>
  <c r="Q85" i="9"/>
  <c r="T90" i="20"/>
  <c r="O120" i="9"/>
  <c r="T336" i="20"/>
  <c r="U336" i="20" s="1"/>
  <c r="T36" i="20"/>
  <c r="U36" i="20" s="1"/>
  <c r="T295" i="20"/>
  <c r="U295" i="20" s="1"/>
  <c r="Q297" i="9"/>
  <c r="Q179" i="9"/>
  <c r="T309" i="20"/>
  <c r="U309" i="20" s="1"/>
  <c r="T349" i="20"/>
  <c r="U349" i="20" s="1"/>
  <c r="T347" i="20"/>
  <c r="U347" i="20" s="1"/>
  <c r="T39" i="20"/>
  <c r="U39" i="20" s="1"/>
  <c r="T96" i="20"/>
  <c r="U96" i="20" s="1"/>
  <c r="T262" i="20"/>
  <c r="U262" i="20" s="1"/>
  <c r="R179" i="20"/>
  <c r="T179" i="20"/>
  <c r="U179" i="20" s="1"/>
  <c r="T100" i="20"/>
  <c r="U100" i="20" s="1"/>
  <c r="T186" i="20"/>
  <c r="U186" i="20" s="1"/>
  <c r="T202" i="20"/>
  <c r="U202" i="20" s="1"/>
  <c r="T251" i="20"/>
  <c r="U251" i="20" s="1"/>
  <c r="T330" i="20"/>
  <c r="U330" i="20" s="1"/>
  <c r="T165" i="20"/>
  <c r="U165" i="20" s="1"/>
  <c r="T264" i="20"/>
  <c r="U264" i="20" s="1"/>
  <c r="T102" i="20"/>
  <c r="T95" i="20"/>
  <c r="T79" i="20"/>
  <c r="U79" i="20" s="1"/>
  <c r="T156" i="20"/>
  <c r="U156" i="20" s="1"/>
  <c r="T99" i="20"/>
  <c r="T67" i="20"/>
  <c r="U67" i="20" s="1"/>
  <c r="T248" i="20"/>
  <c r="U248" i="20" s="1"/>
  <c r="T214" i="20"/>
  <c r="T64" i="20"/>
  <c r="U64" i="20" s="1"/>
  <c r="Q111" i="9"/>
  <c r="Q275" i="9"/>
  <c r="T87" i="20"/>
  <c r="U87" i="20" s="1"/>
  <c r="T42" i="20"/>
  <c r="T197" i="20"/>
  <c r="U197" i="20" s="1"/>
  <c r="T52" i="20"/>
  <c r="U52" i="20" s="1"/>
  <c r="T281" i="20"/>
  <c r="U281" i="20" s="1"/>
  <c r="T149" i="20"/>
  <c r="U149" i="20" s="1"/>
  <c r="T133" i="20"/>
  <c r="Q105" i="9"/>
  <c r="T209" i="20"/>
  <c r="T69" i="20"/>
  <c r="U69" i="20" s="1"/>
  <c r="T310" i="20"/>
  <c r="U310" i="20" s="1"/>
  <c r="T187" i="20"/>
  <c r="U187" i="20" s="1"/>
  <c r="T41" i="20"/>
  <c r="T342" i="20"/>
  <c r="U342" i="20" s="1"/>
  <c r="T193" i="20"/>
  <c r="T320" i="20"/>
  <c r="U320" i="20" s="1"/>
  <c r="T74" i="20"/>
  <c r="T178" i="20"/>
  <c r="T249" i="20"/>
  <c r="T317" i="20"/>
  <c r="U317" i="20" s="1"/>
  <c r="Q350" i="9"/>
  <c r="T208" i="20"/>
  <c r="T105" i="20"/>
  <c r="U105" i="20" s="1"/>
  <c r="T206" i="20"/>
  <c r="U206" i="20" s="1"/>
  <c r="T303" i="20"/>
  <c r="U303" i="20" s="1"/>
  <c r="T121" i="20"/>
  <c r="T57" i="20"/>
  <c r="T44" i="20"/>
  <c r="T46" i="20"/>
  <c r="T54" i="20"/>
  <c r="U54" i="20" s="1"/>
  <c r="T21" i="20"/>
  <c r="R21" i="20"/>
  <c r="Q226" i="9"/>
  <c r="Q237" i="9"/>
  <c r="Q295" i="9"/>
  <c r="Q392" i="9"/>
  <c r="Q82" i="9"/>
  <c r="Q180" i="9"/>
  <c r="Q223" i="9"/>
  <c r="Q198" i="9"/>
  <c r="Q156" i="9"/>
  <c r="O236" i="9"/>
  <c r="Q143" i="9"/>
  <c r="R385" i="9"/>
  <c r="R369" i="9"/>
  <c r="O121" i="9"/>
  <c r="Q393" i="9"/>
  <c r="Q170" i="9"/>
  <c r="Q137" i="9"/>
  <c r="Q362" i="9"/>
  <c r="Q132" i="9"/>
  <c r="O32" i="9"/>
  <c r="Q169" i="9"/>
  <c r="Q205" i="9"/>
  <c r="Q127" i="9"/>
  <c r="O116" i="9"/>
  <c r="Q43" i="9"/>
  <c r="O126" i="9"/>
  <c r="O114" i="9"/>
  <c r="Q206" i="9"/>
  <c r="Q239" i="9"/>
  <c r="Q323" i="9"/>
  <c r="Q270" i="9"/>
  <c r="Q227" i="9"/>
  <c r="Q77" i="9"/>
  <c r="Q157" i="9"/>
  <c r="Q279" i="9"/>
  <c r="Q181" i="9"/>
  <c r="Q21" i="9"/>
  <c r="R361" i="9"/>
  <c r="Q99" i="9"/>
  <c r="Q29" i="9"/>
  <c r="Q104" i="9"/>
  <c r="Q316" i="9"/>
  <c r="Q307" i="9"/>
  <c r="Q407" i="9"/>
  <c r="Q313" i="9"/>
  <c r="Q359" i="9"/>
  <c r="Q92" i="9"/>
  <c r="Q214" i="9"/>
  <c r="Q212" i="9"/>
  <c r="Q207" i="9"/>
  <c r="Q294" i="9"/>
  <c r="Q208" i="9"/>
  <c r="Q102" i="9"/>
  <c r="Q189" i="9"/>
  <c r="Q238" i="9"/>
  <c r="Q53" i="9"/>
  <c r="Q185" i="9"/>
  <c r="Q215" i="9"/>
  <c r="Q200" i="9"/>
  <c r="Q310" i="9"/>
  <c r="Q378" i="9"/>
  <c r="Q229" i="9"/>
  <c r="Q219" i="9"/>
  <c r="Q357" i="9"/>
  <c r="Q331" i="9"/>
  <c r="Q371" i="9"/>
  <c r="R405" i="9"/>
  <c r="Q397" i="9"/>
  <c r="R396" i="9"/>
  <c r="Q355" i="9"/>
  <c r="R196" i="9"/>
  <c r="R244" i="9"/>
  <c r="Q387" i="9"/>
  <c r="Q375" i="9"/>
  <c r="Q369" i="9"/>
  <c r="R404" i="9"/>
  <c r="R358" i="9"/>
  <c r="Q323" i="13"/>
  <c r="Q218" i="9"/>
  <c r="Q322" i="9"/>
  <c r="Q145" i="9"/>
  <c r="Q317" i="9"/>
  <c r="S62" i="3"/>
  <c r="T62" i="3" s="1"/>
  <c r="S111" i="3"/>
  <c r="T111" i="3" s="1"/>
  <c r="S222" i="3"/>
  <c r="T222" i="3" s="1"/>
  <c r="J122" i="13"/>
  <c r="V141" i="3"/>
  <c r="S122" i="13" s="1"/>
  <c r="S78" i="3"/>
  <c r="T78" i="3" s="1"/>
  <c r="S101" i="3"/>
  <c r="T101" i="3" s="1"/>
  <c r="S143" i="3"/>
  <c r="T143" i="3" s="1"/>
  <c r="S91" i="3"/>
  <c r="S215" i="3"/>
  <c r="T215" i="3" s="1"/>
  <c r="J149" i="13"/>
  <c r="S74" i="3"/>
  <c r="T74" i="3" s="1"/>
  <c r="S49" i="3"/>
  <c r="T49" i="3" s="1"/>
  <c r="S174" i="3"/>
  <c r="T174" i="3" s="1"/>
  <c r="S192" i="3"/>
  <c r="T192" i="3" s="1"/>
  <c r="J235" i="13"/>
  <c r="J8" i="13"/>
  <c r="R26" i="9"/>
  <c r="V27" i="3"/>
  <c r="S8" i="13" s="1"/>
  <c r="J323" i="13"/>
  <c r="V342" i="3"/>
  <c r="S323" i="13" s="1"/>
  <c r="Q168" i="9"/>
  <c r="V175" i="3"/>
  <c r="S156" i="13" s="1"/>
  <c r="S197" i="3"/>
  <c r="T197" i="3" s="1"/>
  <c r="S341" i="3"/>
  <c r="T341" i="3" s="1"/>
  <c r="J221" i="13"/>
  <c r="V240" i="3"/>
  <c r="S221" i="13" s="1"/>
  <c r="J303" i="13"/>
  <c r="S275" i="3"/>
  <c r="T275" i="3" s="1"/>
  <c r="J250" i="13"/>
  <c r="V269" i="3"/>
  <c r="S250" i="13" s="1"/>
  <c r="S103" i="3"/>
  <c r="S152" i="3"/>
  <c r="T152" i="3" s="1"/>
  <c r="J233" i="13"/>
  <c r="V252" i="3"/>
  <c r="S233" i="13" s="1"/>
  <c r="S347" i="3"/>
  <c r="T347" i="3" s="1"/>
  <c r="S58" i="3"/>
  <c r="S109" i="3"/>
  <c r="S180" i="3"/>
  <c r="T180" i="3" s="1"/>
  <c r="S308" i="3"/>
  <c r="T308" i="3" s="1"/>
  <c r="J101" i="13"/>
  <c r="Q281" i="9"/>
  <c r="Q61" i="9"/>
  <c r="Q187" i="9"/>
  <c r="Q173" i="9"/>
  <c r="Q286" i="9"/>
  <c r="Q172" i="9"/>
  <c r="J154" i="13"/>
  <c r="S306" i="3"/>
  <c r="T306" i="3" s="1"/>
  <c r="S54" i="3"/>
  <c r="T54" i="3" s="1"/>
  <c r="S244" i="3"/>
  <c r="T244" i="3" s="1"/>
  <c r="S220" i="3"/>
  <c r="T220" i="3" s="1"/>
  <c r="S295" i="3"/>
  <c r="T295" i="3" s="1"/>
  <c r="J131" i="13"/>
  <c r="V150" i="3"/>
  <c r="S131" i="13" s="1"/>
  <c r="S131" i="3"/>
  <c r="T131" i="3" s="1"/>
  <c r="J223" i="13"/>
  <c r="V242" i="3"/>
  <c r="S223" i="13" s="1"/>
  <c r="R24" i="9"/>
  <c r="J6" i="13"/>
  <c r="V25" i="3"/>
  <c r="S6" i="13" s="1"/>
  <c r="S66" i="3"/>
  <c r="T66" i="3" s="1"/>
  <c r="S186" i="3"/>
  <c r="T186" i="3" s="1"/>
  <c r="J197" i="13"/>
  <c r="V216" i="3"/>
  <c r="S197" i="13" s="1"/>
  <c r="V300" i="3"/>
  <c r="S281" i="13" s="1"/>
  <c r="J116" i="13"/>
  <c r="V135" i="3"/>
  <c r="S116" i="13" s="1"/>
  <c r="Q196" i="9"/>
  <c r="T153" i="20"/>
  <c r="T337" i="20"/>
  <c r="U337" i="20" s="1"/>
  <c r="T76" i="20"/>
  <c r="T247" i="20"/>
  <c r="U247" i="20" s="1"/>
  <c r="T181" i="20"/>
  <c r="U181" i="20" s="1"/>
  <c r="T261" i="20"/>
  <c r="U261" i="20" s="1"/>
  <c r="T94" i="20"/>
  <c r="U94" i="20" s="1"/>
  <c r="T47" i="20"/>
  <c r="T258" i="20"/>
  <c r="U258" i="20" s="1"/>
  <c r="T305" i="20"/>
  <c r="T182" i="20"/>
  <c r="U182" i="20" s="1"/>
  <c r="T321" i="20"/>
  <c r="U321" i="20" s="1"/>
  <c r="Q347" i="9"/>
  <c r="T157" i="20"/>
  <c r="T148" i="20"/>
  <c r="U148" i="20" s="1"/>
  <c r="T246" i="20"/>
  <c r="U246" i="20" s="1"/>
  <c r="T325" i="20"/>
  <c r="U325" i="20" s="1"/>
  <c r="T169" i="20"/>
  <c r="U169" i="20" s="1"/>
  <c r="T71" i="20"/>
  <c r="U71" i="20" s="1"/>
  <c r="T86" i="20"/>
  <c r="Q302" i="9"/>
  <c r="T147" i="20"/>
  <c r="U147" i="20" s="1"/>
  <c r="T204" i="20"/>
  <c r="U204" i="20" s="1"/>
  <c r="T152" i="20"/>
  <c r="T160" i="20"/>
  <c r="T238" i="20"/>
  <c r="U238" i="20" s="1"/>
  <c r="T290" i="20"/>
  <c r="U290" i="20" s="1"/>
  <c r="T308" i="20"/>
  <c r="U308" i="20" s="1"/>
  <c r="T306" i="20"/>
  <c r="U306" i="20" s="1"/>
  <c r="R174" i="9"/>
  <c r="T173" i="20"/>
  <c r="U173" i="20" s="1"/>
  <c r="T200" i="20"/>
  <c r="U200" i="20" s="1"/>
  <c r="Q296" i="9"/>
  <c r="Q244" i="9"/>
  <c r="Q285" i="9"/>
  <c r="T70" i="20"/>
  <c r="U70" i="20" s="1"/>
  <c r="T298" i="20"/>
  <c r="T237" i="20"/>
  <c r="U237" i="20" s="1"/>
  <c r="T259" i="20"/>
  <c r="U259" i="20" s="1"/>
  <c r="T234" i="20"/>
  <c r="T254" i="20"/>
  <c r="U254" i="20" s="1"/>
  <c r="R191" i="9"/>
  <c r="T221" i="20"/>
  <c r="T170" i="20"/>
  <c r="U170" i="20" s="1"/>
  <c r="T62" i="20"/>
  <c r="U62" i="20" s="1"/>
  <c r="T72" i="20"/>
  <c r="U72" i="20" s="1"/>
  <c r="T143" i="20"/>
  <c r="U143" i="20" s="1"/>
  <c r="T296" i="20"/>
  <c r="T196" i="20"/>
  <c r="U196" i="20" s="1"/>
  <c r="T63" i="20"/>
  <c r="U63" i="20" s="1"/>
  <c r="T185" i="20"/>
  <c r="U185" i="20" s="1"/>
  <c r="T88" i="20"/>
  <c r="U88" i="20" s="1"/>
  <c r="T107" i="20"/>
  <c r="U107" i="20" s="1"/>
  <c r="T144" i="20"/>
  <c r="T278" i="20"/>
  <c r="U278" i="20" s="1"/>
  <c r="T297" i="20"/>
  <c r="Q300" i="9"/>
  <c r="Q67" i="9"/>
  <c r="Q175" i="9"/>
  <c r="Q328" i="9"/>
  <c r="Q33" i="9"/>
  <c r="Q103" i="9"/>
  <c r="Q309" i="9"/>
  <c r="Q47" i="9"/>
  <c r="Q51" i="9"/>
  <c r="Q203" i="9"/>
  <c r="Q159" i="9"/>
  <c r="T75" i="20"/>
  <c r="T335" i="20"/>
  <c r="T266" i="20"/>
  <c r="U266" i="20" s="1"/>
  <c r="T322" i="20"/>
  <c r="U322" i="20" s="1"/>
  <c r="Q337" i="9"/>
  <c r="R105" i="9"/>
  <c r="Q290" i="9"/>
  <c r="T220" i="20"/>
  <c r="T205" i="20"/>
  <c r="U205" i="20" s="1"/>
  <c r="Q292" i="9"/>
  <c r="T48" i="20"/>
  <c r="U48" i="20" s="1"/>
  <c r="T83" i="20"/>
  <c r="T91" i="20"/>
  <c r="U91" i="20" s="1"/>
  <c r="T343" i="20"/>
  <c r="Q55" i="9"/>
  <c r="Q140" i="9"/>
  <c r="Q201" i="9"/>
  <c r="Q186" i="9"/>
  <c r="Q182" i="9"/>
  <c r="Q402" i="9"/>
  <c r="Q37" i="9"/>
  <c r="Q276" i="9"/>
  <c r="Q88" i="9"/>
  <c r="Q110" i="9"/>
  <c r="Q264" i="9"/>
  <c r="R392" i="9"/>
  <c r="Q119" i="9"/>
  <c r="Q211" i="9"/>
  <c r="R368" i="9"/>
  <c r="Q171" i="9"/>
  <c r="Q213" i="9"/>
  <c r="Q411" i="9"/>
  <c r="Q46" i="9"/>
  <c r="Q57" i="9"/>
  <c r="Q166" i="9"/>
  <c r="Q335" i="9"/>
  <c r="Q59" i="9"/>
  <c r="Q284" i="9"/>
  <c r="Q278" i="9"/>
  <c r="Q272" i="9"/>
  <c r="Q311" i="9"/>
  <c r="Q38" i="9"/>
  <c r="Q89" i="9"/>
  <c r="Q160" i="9"/>
  <c r="Q260" i="9"/>
  <c r="Q301" i="9"/>
  <c r="Q345" i="9"/>
  <c r="Q65" i="9"/>
  <c r="Q261" i="9"/>
  <c r="Q342" i="9"/>
  <c r="Q42" i="9"/>
  <c r="Q220" i="9"/>
  <c r="Q138" i="9"/>
  <c r="Q209" i="9"/>
  <c r="Q274" i="9"/>
  <c r="Q28" i="9"/>
  <c r="Q97" i="9"/>
  <c r="Q48" i="9"/>
  <c r="R355" i="9"/>
  <c r="Q319" i="9"/>
  <c r="R33" i="9"/>
  <c r="Q117" i="9"/>
  <c r="Q225" i="9"/>
  <c r="Q235" i="9"/>
  <c r="Q224" i="9"/>
  <c r="Q90" i="9"/>
  <c r="Q165" i="9"/>
  <c r="Q216" i="9"/>
  <c r="Q194" i="9"/>
  <c r="Q329" i="9"/>
  <c r="Q398" i="9"/>
  <c r="Q153" i="9"/>
  <c r="Q195" i="9"/>
  <c r="Q199" i="9"/>
  <c r="Q326" i="9"/>
  <c r="Q305" i="9"/>
  <c r="Q352" i="9"/>
  <c r="Q336" i="9"/>
  <c r="Q154" i="9"/>
  <c r="Q63" i="9"/>
  <c r="Q217" i="9"/>
  <c r="Q149" i="9"/>
  <c r="Q210" i="9"/>
  <c r="Q374" i="9"/>
  <c r="Q108" i="9"/>
  <c r="Q232" i="9"/>
  <c r="Q233" i="9"/>
  <c r="Q325" i="9"/>
  <c r="Q361" i="9"/>
  <c r="Q30" i="9"/>
  <c r="Q303" i="9"/>
  <c r="J94" i="13" l="1"/>
  <c r="T96" i="3"/>
  <c r="J77" i="13" s="1"/>
  <c r="R32" i="9"/>
  <c r="V79" i="3"/>
  <c r="S60" i="13" s="1"/>
  <c r="J330" i="13"/>
  <c r="W23" i="20"/>
  <c r="R4" i="13" s="1"/>
  <c r="W304" i="20"/>
  <c r="R285" i="13" s="1"/>
  <c r="W35" i="20"/>
  <c r="R16" i="13" s="1"/>
  <c r="W124" i="20"/>
  <c r="R105" i="13" s="1"/>
  <c r="W113" i="20"/>
  <c r="R94" i="13" s="1"/>
  <c r="W307" i="20"/>
  <c r="R288" i="13" s="1"/>
  <c r="W223" i="20"/>
  <c r="R204" i="13" s="1"/>
  <c r="W225" i="20"/>
  <c r="R206" i="13" s="1"/>
  <c r="T206" i="13" s="1"/>
  <c r="U206" i="13" s="1"/>
  <c r="R255" i="9"/>
  <c r="W194" i="20"/>
  <c r="R175" i="13" s="1"/>
  <c r="T175" i="13" s="1"/>
  <c r="U175" i="13" s="1"/>
  <c r="W253" i="20"/>
  <c r="R234" i="13" s="1"/>
  <c r="W324" i="20"/>
  <c r="R305" i="13" s="1"/>
  <c r="G132" i="13"/>
  <c r="W243" i="20"/>
  <c r="R224" i="13" s="1"/>
  <c r="G39" i="13"/>
  <c r="W217" i="20"/>
  <c r="R198" i="13" s="1"/>
  <c r="W257" i="20"/>
  <c r="R238" i="13" s="1"/>
  <c r="W231" i="20"/>
  <c r="R212" i="13" s="1"/>
  <c r="T212" i="13" s="1"/>
  <c r="U212" i="13" s="1"/>
  <c r="B221" i="13"/>
  <c r="G189" i="13"/>
  <c r="G197" i="13"/>
  <c r="G69" i="13"/>
  <c r="G275" i="13"/>
  <c r="G31" i="13"/>
  <c r="G169" i="13"/>
  <c r="G309" i="13"/>
  <c r="G211" i="13"/>
  <c r="G190" i="13"/>
  <c r="G220" i="13"/>
  <c r="G272" i="13"/>
  <c r="K272" i="13" s="1"/>
  <c r="G24" i="13"/>
  <c r="G138" i="13"/>
  <c r="G217" i="13"/>
  <c r="W247" i="20"/>
  <c r="R228" i="13" s="1"/>
  <c r="G133" i="13"/>
  <c r="G302" i="13"/>
  <c r="K302" i="13" s="1"/>
  <c r="G27" i="13"/>
  <c r="G55" i="13"/>
  <c r="G80" i="13"/>
  <c r="G321" i="13"/>
  <c r="G208" i="13"/>
  <c r="G46" i="13"/>
  <c r="W235" i="20"/>
  <c r="R216" i="13" s="1"/>
  <c r="B158" i="13"/>
  <c r="G54" i="13"/>
  <c r="G179" i="13"/>
  <c r="G195" i="13"/>
  <c r="G89" i="13"/>
  <c r="K89" i="13" s="1"/>
  <c r="G173" i="13"/>
  <c r="W147" i="20"/>
  <c r="R128" i="13" s="1"/>
  <c r="G294" i="13"/>
  <c r="K294" i="13" s="1"/>
  <c r="G193" i="13"/>
  <c r="G166" i="13"/>
  <c r="G174" i="13"/>
  <c r="G38" i="13"/>
  <c r="G316" i="13"/>
  <c r="G102" i="13"/>
  <c r="W90" i="20"/>
  <c r="R71" i="13" s="1"/>
  <c r="G136" i="13"/>
  <c r="W328" i="20"/>
  <c r="R309" i="13" s="1"/>
  <c r="G67" i="13"/>
  <c r="G22" i="13"/>
  <c r="G77" i="13"/>
  <c r="G36" i="13"/>
  <c r="K285" i="13"/>
  <c r="W290" i="20"/>
  <c r="R271" i="13" s="1"/>
  <c r="G180" i="13"/>
  <c r="B180" i="13" s="1"/>
  <c r="G229" i="13"/>
  <c r="G134" i="13"/>
  <c r="G144" i="13"/>
  <c r="G23" i="13"/>
  <c r="G76" i="13"/>
  <c r="G278" i="13"/>
  <c r="W83" i="20"/>
  <c r="R64" i="13" s="1"/>
  <c r="G202" i="13"/>
  <c r="G245" i="13"/>
  <c r="B175" i="13"/>
  <c r="W84" i="20"/>
  <c r="R65" i="13" s="1"/>
  <c r="J134" i="13"/>
  <c r="J172" i="13"/>
  <c r="V126" i="3"/>
  <c r="S107" i="13" s="1"/>
  <c r="K314" i="13"/>
  <c r="K175" i="13"/>
  <c r="W326" i="20"/>
  <c r="R307" i="13" s="1"/>
  <c r="W269" i="20"/>
  <c r="R250" i="13" s="1"/>
  <c r="W114" i="20"/>
  <c r="R95" i="13" s="1"/>
  <c r="W323" i="20"/>
  <c r="R304" i="13" s="1"/>
  <c r="W101" i="20"/>
  <c r="R82" i="13" s="1"/>
  <c r="W27" i="20"/>
  <c r="R8" i="13" s="1"/>
  <c r="W29" i="20"/>
  <c r="R10" i="13" s="1"/>
  <c r="W136" i="20"/>
  <c r="R117" i="13" s="1"/>
  <c r="W319" i="20"/>
  <c r="R300" i="13" s="1"/>
  <c r="W270" i="20"/>
  <c r="R251" i="13" s="1"/>
  <c r="R347" i="9"/>
  <c r="W122" i="20"/>
  <c r="R103" i="13" s="1"/>
  <c r="W183" i="20"/>
  <c r="R164" i="13" s="1"/>
  <c r="R124" i="9"/>
  <c r="W346" i="20"/>
  <c r="R327" i="13" s="1"/>
  <c r="T327" i="13" s="1"/>
  <c r="W61" i="20"/>
  <c r="R42" i="13" s="1"/>
  <c r="R82" i="9"/>
  <c r="W255" i="20"/>
  <c r="R236" i="13" s="1"/>
  <c r="W176" i="20"/>
  <c r="R157" i="13" s="1"/>
  <c r="W172" i="20"/>
  <c r="R153" i="13" s="1"/>
  <c r="W81" i="20"/>
  <c r="R62" i="13" s="1"/>
  <c r="T62" i="13" s="1"/>
  <c r="W110" i="20"/>
  <c r="R91" i="13" s="1"/>
  <c r="W284" i="20"/>
  <c r="R265" i="13" s="1"/>
  <c r="W85" i="20"/>
  <c r="R66" i="13" s="1"/>
  <c r="W142" i="20"/>
  <c r="R123" i="13" s="1"/>
  <c r="W288" i="20"/>
  <c r="R269" i="13" s="1"/>
  <c r="R87" i="9"/>
  <c r="W344" i="20"/>
  <c r="R325" i="13" s="1"/>
  <c r="W263" i="20"/>
  <c r="R244" i="13" s="1"/>
  <c r="W40" i="20"/>
  <c r="R21" i="13" s="1"/>
  <c r="W285" i="20"/>
  <c r="R266" i="13" s="1"/>
  <c r="G152" i="13"/>
  <c r="B152" i="13" s="1"/>
  <c r="W334" i="20"/>
  <c r="R315" i="13" s="1"/>
  <c r="W195" i="20"/>
  <c r="R176" i="13" s="1"/>
  <c r="G283" i="13"/>
  <c r="G191" i="13"/>
  <c r="W125" i="20"/>
  <c r="R106" i="13" s="1"/>
  <c r="T106" i="13" s="1"/>
  <c r="U106" i="13" s="1"/>
  <c r="G209" i="13"/>
  <c r="W283" i="20"/>
  <c r="R264" i="13" s="1"/>
  <c r="W158" i="20"/>
  <c r="R139" i="13" s="1"/>
  <c r="B106" i="13"/>
  <c r="K106" i="13"/>
  <c r="W106" i="20"/>
  <c r="R87" i="13" s="1"/>
  <c r="W286" i="20"/>
  <c r="R267" i="13" s="1"/>
  <c r="W189" i="20"/>
  <c r="R170" i="13" s="1"/>
  <c r="G61" i="13"/>
  <c r="W145" i="20"/>
  <c r="R126" i="13" s="1"/>
  <c r="T126" i="13" s="1"/>
  <c r="U126" i="13" s="1"/>
  <c r="G222" i="13"/>
  <c r="W315" i="20"/>
  <c r="R296" i="13" s="1"/>
  <c r="T296" i="13" s="1"/>
  <c r="U296" i="13" s="1"/>
  <c r="G237" i="13"/>
  <c r="W168" i="20"/>
  <c r="R149" i="13" s="1"/>
  <c r="W277" i="20"/>
  <c r="R258" i="13" s="1"/>
  <c r="R53" i="9"/>
  <c r="W129" i="20"/>
  <c r="R110" i="13" s="1"/>
  <c r="T110" i="13" s="1"/>
  <c r="W164" i="20"/>
  <c r="R145" i="13" s="1"/>
  <c r="W267" i="20"/>
  <c r="R248" i="13" s="1"/>
  <c r="K300" i="13"/>
  <c r="W112" i="20"/>
  <c r="R93" i="13" s="1"/>
  <c r="B126" i="13"/>
  <c r="B210" i="13"/>
  <c r="K210" i="13"/>
  <c r="B110" i="13"/>
  <c r="K110" i="13"/>
  <c r="G263" i="13"/>
  <c r="W322" i="20"/>
  <c r="G124" i="13"/>
  <c r="G167" i="13"/>
  <c r="G186" i="13"/>
  <c r="G201" i="13"/>
  <c r="G240" i="13"/>
  <c r="G129" i="13"/>
  <c r="W76" i="20"/>
  <c r="R57" i="13" s="1"/>
  <c r="G50" i="13"/>
  <c r="G45" i="13"/>
  <c r="G146" i="13"/>
  <c r="G330" i="13"/>
  <c r="G322" i="13"/>
  <c r="R349" i="9"/>
  <c r="G34" i="13"/>
  <c r="K34" i="13" s="1"/>
  <c r="G177" i="13"/>
  <c r="G298" i="13"/>
  <c r="G44" i="13"/>
  <c r="G218" i="13"/>
  <c r="G219" i="13"/>
  <c r="G318" i="13"/>
  <c r="K318" i="13" s="1"/>
  <c r="G311" i="13"/>
  <c r="W309" i="20"/>
  <c r="R290" i="13" s="1"/>
  <c r="W201" i="20"/>
  <c r="R182" i="13" s="1"/>
  <c r="W126" i="20"/>
  <c r="R107" i="13" s="1"/>
  <c r="G47" i="13"/>
  <c r="G141" i="13"/>
  <c r="G51" i="13"/>
  <c r="G230" i="13"/>
  <c r="G48" i="13"/>
  <c r="W329" i="20"/>
  <c r="R310" i="13" s="1"/>
  <c r="W229" i="20"/>
  <c r="R210" i="13" s="1"/>
  <c r="T210" i="13" s="1"/>
  <c r="W327" i="20"/>
  <c r="R308" i="13" s="1"/>
  <c r="G78" i="13"/>
  <c r="G241" i="13"/>
  <c r="G270" i="13"/>
  <c r="G329" i="13"/>
  <c r="G140" i="13"/>
  <c r="G156" i="13"/>
  <c r="G279" i="13"/>
  <c r="G232" i="13"/>
  <c r="G277" i="13"/>
  <c r="G159" i="13"/>
  <c r="G286" i="13"/>
  <c r="G262" i="13"/>
  <c r="G81" i="13"/>
  <c r="G17" i="13"/>
  <c r="G253" i="13"/>
  <c r="G155" i="13"/>
  <c r="G74" i="13"/>
  <c r="K170" i="13"/>
  <c r="G261" i="13"/>
  <c r="G84" i="13"/>
  <c r="G12" i="13"/>
  <c r="G183" i="13"/>
  <c r="G122" i="13"/>
  <c r="G185" i="13"/>
  <c r="R260" i="9"/>
  <c r="G25" i="13"/>
  <c r="G301" i="13"/>
  <c r="K301" i="13" s="1"/>
  <c r="G33" i="13"/>
  <c r="G137" i="13"/>
  <c r="W179" i="20"/>
  <c r="R160" i="13" s="1"/>
  <c r="W336" i="20"/>
  <c r="R317" i="13" s="1"/>
  <c r="T317" i="13" s="1"/>
  <c r="G30" i="13"/>
  <c r="G207" i="13"/>
  <c r="G252" i="13"/>
  <c r="G233" i="13"/>
  <c r="G324" i="13"/>
  <c r="K324" i="13" s="1"/>
  <c r="W170" i="20"/>
  <c r="R151" i="13" s="1"/>
  <c r="G181" i="13"/>
  <c r="G28" i="13"/>
  <c r="G178" i="13"/>
  <c r="W79" i="20"/>
  <c r="R60" i="13" s="1"/>
  <c r="W301" i="20"/>
  <c r="R282" i="13" s="1"/>
  <c r="G214" i="13"/>
  <c r="B62" i="13"/>
  <c r="G268" i="13"/>
  <c r="G130" i="13"/>
  <c r="G154" i="13"/>
  <c r="G243" i="13"/>
  <c r="G63" i="13"/>
  <c r="G6" i="13"/>
  <c r="B10" i="13"/>
  <c r="G98" i="13"/>
  <c r="K98" i="13" s="1"/>
  <c r="G184" i="13"/>
  <c r="G35" i="13"/>
  <c r="G53" i="13"/>
  <c r="G43" i="13"/>
  <c r="W75" i="20"/>
  <c r="R56" i="13" s="1"/>
  <c r="W278" i="20"/>
  <c r="R259" i="13" s="1"/>
  <c r="G75" i="13"/>
  <c r="G29" i="13"/>
  <c r="G150" i="13"/>
  <c r="W303" i="20"/>
  <c r="R284" i="13" s="1"/>
  <c r="R89" i="9"/>
  <c r="G83" i="13"/>
  <c r="G231" i="13"/>
  <c r="G142" i="13"/>
  <c r="G41" i="13"/>
  <c r="G49" i="13"/>
  <c r="G319" i="13"/>
  <c r="W266" i="20"/>
  <c r="R247" i="13" s="1"/>
  <c r="G52" i="13"/>
  <c r="G323" i="13"/>
  <c r="K323" i="13" s="1"/>
  <c r="G125" i="13"/>
  <c r="G242" i="13"/>
  <c r="R109" i="9"/>
  <c r="G235" i="13"/>
  <c r="G287" i="13"/>
  <c r="G306" i="13"/>
  <c r="W181" i="20"/>
  <c r="R162" i="13" s="1"/>
  <c r="G187" i="13"/>
  <c r="W187" i="20"/>
  <c r="R168" i="13" s="1"/>
  <c r="G20" i="13"/>
  <c r="G19" i="13"/>
  <c r="G188" i="13"/>
  <c r="G312" i="13"/>
  <c r="K312" i="13" s="1"/>
  <c r="G114" i="13"/>
  <c r="W182" i="20"/>
  <c r="R163" i="13" s="1"/>
  <c r="W295" i="20"/>
  <c r="R276" i="13" s="1"/>
  <c r="W234" i="20"/>
  <c r="R215" i="13" s="1"/>
  <c r="G289" i="13"/>
  <c r="G227" i="13"/>
  <c r="G86" i="13"/>
  <c r="W310" i="20"/>
  <c r="R291" i="13" s="1"/>
  <c r="W347" i="20"/>
  <c r="R328" i="13" s="1"/>
  <c r="R142" i="9"/>
  <c r="W232" i="20"/>
  <c r="R213" i="13" s="1"/>
  <c r="W21" i="20"/>
  <c r="R2" i="13" s="1"/>
  <c r="K223" i="13"/>
  <c r="D101" i="13"/>
  <c r="K101" i="13" s="1"/>
  <c r="D84" i="13"/>
  <c r="D108" i="13"/>
  <c r="D127" i="13"/>
  <c r="D208" i="13"/>
  <c r="D172" i="13"/>
  <c r="D275" i="13"/>
  <c r="D166" i="13"/>
  <c r="D114" i="13"/>
  <c r="Q148" i="13"/>
  <c r="T148" i="13" s="1"/>
  <c r="U148" i="13" s="1"/>
  <c r="Q10" i="13"/>
  <c r="Q71" i="13"/>
  <c r="Q22" i="13"/>
  <c r="Q72" i="13"/>
  <c r="Q99" i="13"/>
  <c r="D193" i="13"/>
  <c r="D91" i="13"/>
  <c r="D196" i="13"/>
  <c r="D190" i="13"/>
  <c r="Q76" i="13"/>
  <c r="Q104" i="13"/>
  <c r="Q289" i="13"/>
  <c r="Q36" i="13"/>
  <c r="Q130" i="13"/>
  <c r="D27" i="13"/>
  <c r="D234" i="13"/>
  <c r="D141" i="13"/>
  <c r="D13" i="13"/>
  <c r="D7" i="13"/>
  <c r="Q24" i="13"/>
  <c r="D24" i="13"/>
  <c r="D79" i="13"/>
  <c r="K79" i="13" s="1"/>
  <c r="Q32" i="13"/>
  <c r="Q119" i="13"/>
  <c r="Q60" i="13"/>
  <c r="Q285" i="13"/>
  <c r="Q315" i="13"/>
  <c r="D128" i="13"/>
  <c r="D40" i="13"/>
  <c r="D65" i="13"/>
  <c r="D292" i="13"/>
  <c r="D16" i="13"/>
  <c r="D102" i="13"/>
  <c r="K10" i="13"/>
  <c r="Q113" i="13"/>
  <c r="Q28" i="13"/>
  <c r="D228" i="13"/>
  <c r="D25" i="13"/>
  <c r="D211" i="13"/>
  <c r="D162" i="13"/>
  <c r="D267" i="13"/>
  <c r="Q313" i="13"/>
  <c r="Q321" i="13"/>
  <c r="Q143" i="13"/>
  <c r="D143" i="13"/>
  <c r="D201" i="13"/>
  <c r="D133" i="13"/>
  <c r="Q225" i="13"/>
  <c r="Q288" i="13"/>
  <c r="Q259" i="13"/>
  <c r="Q173" i="13"/>
  <c r="Q20" i="13"/>
  <c r="D224" i="13"/>
  <c r="D31" i="13"/>
  <c r="Q43" i="13"/>
  <c r="D43" i="13"/>
  <c r="D116" i="13"/>
  <c r="K116" i="13" s="1"/>
  <c r="Q97" i="13"/>
  <c r="D97" i="13"/>
  <c r="K97" i="13" s="1"/>
  <c r="Q189" i="13"/>
  <c r="Q81" i="13"/>
  <c r="D122" i="13"/>
  <c r="D277" i="13"/>
  <c r="D96" i="13"/>
  <c r="D161" i="13"/>
  <c r="D230" i="13"/>
  <c r="R35" i="9"/>
  <c r="Q37" i="13"/>
  <c r="T37" i="13" s="1"/>
  <c r="U37" i="13" s="1"/>
  <c r="D37" i="13"/>
  <c r="D248" i="13"/>
  <c r="Q69" i="13"/>
  <c r="D69" i="13"/>
  <c r="D167" i="13"/>
  <c r="D322" i="13"/>
  <c r="Q215" i="13"/>
  <c r="D215" i="13"/>
  <c r="Q64" i="13"/>
  <c r="D64" i="13"/>
  <c r="Q171" i="13"/>
  <c r="Q245" i="13"/>
  <c r="Q86" i="13"/>
  <c r="Q324" i="13"/>
  <c r="Q87" i="13"/>
  <c r="Q90" i="13"/>
  <c r="K158" i="13"/>
  <c r="B223" i="13"/>
  <c r="B3" i="13"/>
  <c r="K3" i="13"/>
  <c r="S166" i="3"/>
  <c r="T166" i="3" s="1"/>
  <c r="K15" i="13"/>
  <c r="B15" i="13"/>
  <c r="K62" i="13"/>
  <c r="K221" i="13"/>
  <c r="K296" i="13"/>
  <c r="B170" i="13"/>
  <c r="J70" i="13"/>
  <c r="B5" i="13"/>
  <c r="K5" i="13"/>
  <c r="B206" i="13"/>
  <c r="K206" i="13"/>
  <c r="V185" i="3"/>
  <c r="S166" i="13" s="1"/>
  <c r="K307" i="13"/>
  <c r="B9" i="13"/>
  <c r="K9" i="13"/>
  <c r="G165" i="13"/>
  <c r="D278" i="13"/>
  <c r="D326" i="13"/>
  <c r="K326" i="13" s="1"/>
  <c r="D328" i="13"/>
  <c r="D220" i="13"/>
  <c r="Q308" i="13"/>
  <c r="D308" i="13"/>
  <c r="K308" i="13" s="1"/>
  <c r="Q160" i="13"/>
  <c r="D160" i="13"/>
  <c r="B131" i="13"/>
  <c r="K131" i="13"/>
  <c r="B100" i="13"/>
  <c r="K100" i="13"/>
  <c r="Q4" i="13"/>
  <c r="D4" i="13"/>
  <c r="D78" i="13"/>
  <c r="D253" i="13"/>
  <c r="D216" i="13"/>
  <c r="D45" i="13"/>
  <c r="D80" i="13"/>
  <c r="Q304" i="13"/>
  <c r="D304" i="13"/>
  <c r="D149" i="13"/>
  <c r="D250" i="13"/>
  <c r="K250" i="13" s="1"/>
  <c r="D156" i="13"/>
  <c r="D252" i="13"/>
  <c r="Q147" i="13"/>
  <c r="D147" i="13"/>
  <c r="Q266" i="13"/>
  <c r="D266" i="13"/>
  <c r="Q286" i="13"/>
  <c r="D286" i="13"/>
  <c r="Q207" i="13"/>
  <c r="D207" i="13"/>
  <c r="Q56" i="13"/>
  <c r="D56" i="13"/>
  <c r="D129" i="13"/>
  <c r="Q299" i="13"/>
  <c r="D299" i="13"/>
  <c r="D232" i="13"/>
  <c r="Q273" i="13"/>
  <c r="D273" i="13"/>
  <c r="Q117" i="13"/>
  <c r="D117" i="13"/>
  <c r="D59" i="13"/>
  <c r="D146" i="13"/>
  <c r="D55" i="13"/>
  <c r="D92" i="13"/>
  <c r="D270" i="13"/>
  <c r="D235" i="13"/>
  <c r="B21" i="13"/>
  <c r="K21" i="13"/>
  <c r="B95" i="13"/>
  <c r="K95" i="13"/>
  <c r="Q50" i="13"/>
  <c r="D50" i="13"/>
  <c r="D176" i="13"/>
  <c r="Q164" i="13"/>
  <c r="D164" i="13"/>
  <c r="D163" i="13"/>
  <c r="D281" i="13"/>
  <c r="Q54" i="13"/>
  <c r="D54" i="13"/>
  <c r="D241" i="13"/>
  <c r="D284" i="13"/>
  <c r="D178" i="13"/>
  <c r="D279" i="13"/>
  <c r="D283" i="13"/>
  <c r="D271" i="13"/>
  <c r="D49" i="13"/>
  <c r="Q217" i="13"/>
  <c r="D217" i="13"/>
  <c r="D200" i="13"/>
  <c r="Q183" i="13"/>
  <c r="D183" i="13"/>
  <c r="Q39" i="13"/>
  <c r="D39" i="13"/>
  <c r="D256" i="13"/>
  <c r="D134" i="13"/>
  <c r="D214" i="13"/>
  <c r="D251" i="13"/>
  <c r="D192" i="13"/>
  <c r="B199" i="13"/>
  <c r="K199" i="13"/>
  <c r="B85" i="13"/>
  <c r="K85" i="13"/>
  <c r="B212" i="13"/>
  <c r="K212" i="13"/>
  <c r="Q231" i="13"/>
  <c r="D231" i="13"/>
  <c r="Q105" i="13"/>
  <c r="D105" i="13"/>
  <c r="Q247" i="13"/>
  <c r="D247" i="13"/>
  <c r="D109" i="13"/>
  <c r="D74" i="13"/>
  <c r="D139" i="13"/>
  <c r="D319" i="13"/>
  <c r="Q44" i="13"/>
  <c r="D44" i="13"/>
  <c r="D246" i="13"/>
  <c r="D154" i="13"/>
  <c r="D305" i="13"/>
  <c r="D311" i="13"/>
  <c r="D8" i="13"/>
  <c r="D255" i="13"/>
  <c r="K255" i="13" s="1"/>
  <c r="D261" i="13"/>
  <c r="D229" i="13"/>
  <c r="D295" i="13"/>
  <c r="D111" i="13"/>
  <c r="R278" i="9"/>
  <c r="J262" i="13"/>
  <c r="V313" i="3"/>
  <c r="S294" i="13" s="1"/>
  <c r="J38" i="13"/>
  <c r="V59" i="3"/>
  <c r="S40" i="13" s="1"/>
  <c r="J113" i="13"/>
  <c r="T314" i="13"/>
  <c r="Q242" i="13"/>
  <c r="R9" i="13"/>
  <c r="T9" i="13" s="1"/>
  <c r="U9" i="13" s="1"/>
  <c r="Q93" i="13"/>
  <c r="V44" i="3"/>
  <c r="S25" i="13" s="1"/>
  <c r="J12" i="13"/>
  <c r="J25" i="13"/>
  <c r="R117" i="9"/>
  <c r="V120" i="3"/>
  <c r="S101" i="13" s="1"/>
  <c r="J275" i="13"/>
  <c r="V85" i="3"/>
  <c r="S66" i="13" s="1"/>
  <c r="J241" i="13"/>
  <c r="V322" i="3"/>
  <c r="S303" i="13" s="1"/>
  <c r="J66" i="13"/>
  <c r="V128" i="3"/>
  <c r="S109" i="13" s="1"/>
  <c r="J269" i="13"/>
  <c r="V31" i="3"/>
  <c r="S12" i="13" s="1"/>
  <c r="T12" i="13" s="1"/>
  <c r="U12" i="13" s="1"/>
  <c r="V75" i="3"/>
  <c r="S56" i="13" s="1"/>
  <c r="V288" i="3"/>
  <c r="S269" i="13" s="1"/>
  <c r="S275" i="13"/>
  <c r="J297" i="13"/>
  <c r="K297" i="13" s="1"/>
  <c r="V187" i="3"/>
  <c r="S168" i="13" s="1"/>
  <c r="J56" i="13"/>
  <c r="J114" i="13"/>
  <c r="J125" i="13"/>
  <c r="V155" i="3"/>
  <c r="S136" i="13" s="1"/>
  <c r="J185" i="13"/>
  <c r="R152" i="9"/>
  <c r="V171" i="3"/>
  <c r="S152" i="13" s="1"/>
  <c r="T152" i="13" s="1"/>
  <c r="U152" i="13" s="1"/>
  <c r="V161" i="3"/>
  <c r="S142" i="13" s="1"/>
  <c r="J136" i="13"/>
  <c r="R290" i="9"/>
  <c r="J156" i="13"/>
  <c r="R243" i="9"/>
  <c r="J281" i="13"/>
  <c r="V204" i="3"/>
  <c r="S185" i="13" s="1"/>
  <c r="V316" i="3"/>
  <c r="S297" i="13" s="1"/>
  <c r="T297" i="13" s="1"/>
  <c r="V33" i="3"/>
  <c r="S14" i="13" s="1"/>
  <c r="J295" i="13"/>
  <c r="V314" i="3"/>
  <c r="S295" i="13" s="1"/>
  <c r="V248" i="3"/>
  <c r="S229" i="13" s="1"/>
  <c r="V271" i="3"/>
  <c r="S252" i="13" s="1"/>
  <c r="V53" i="3"/>
  <c r="S34" i="13" s="1"/>
  <c r="J191" i="13"/>
  <c r="R245" i="9"/>
  <c r="J240" i="13"/>
  <c r="V42" i="3"/>
  <c r="S23" i="13" s="1"/>
  <c r="V246" i="3"/>
  <c r="S227" i="13" s="1"/>
  <c r="R213" i="9"/>
  <c r="V331" i="3"/>
  <c r="S312" i="13" s="1"/>
  <c r="J229" i="13"/>
  <c r="R327" i="9"/>
  <c r="J252" i="13"/>
  <c r="J142" i="13"/>
  <c r="V320" i="3"/>
  <c r="S301" i="13" s="1"/>
  <c r="V119" i="3"/>
  <c r="S100" i="13" s="1"/>
  <c r="J52" i="13"/>
  <c r="V210" i="3"/>
  <c r="S191" i="13" s="1"/>
  <c r="R233" i="9"/>
  <c r="V339" i="3"/>
  <c r="S320" i="13" s="1"/>
  <c r="T320" i="13" s="1"/>
  <c r="U320" i="13" s="1"/>
  <c r="J313" i="13"/>
  <c r="K313" i="13" s="1"/>
  <c r="J317" i="13"/>
  <c r="J217" i="13"/>
  <c r="J227" i="13"/>
  <c r="J143" i="13"/>
  <c r="V318" i="3"/>
  <c r="S299" i="13" s="1"/>
  <c r="R119" i="9"/>
  <c r="J162" i="13"/>
  <c r="V63" i="3"/>
  <c r="S44" i="13" s="1"/>
  <c r="V67" i="3"/>
  <c r="S48" i="13" s="1"/>
  <c r="R275" i="9"/>
  <c r="J282" i="13"/>
  <c r="J299" i="13"/>
  <c r="V181" i="3"/>
  <c r="S162" i="13" s="1"/>
  <c r="V287" i="3"/>
  <c r="S268" i="13" s="1"/>
  <c r="T268" i="13" s="1"/>
  <c r="T85" i="13"/>
  <c r="U85" i="13" s="1"/>
  <c r="J264" i="13"/>
  <c r="B264" i="13" s="1"/>
  <c r="R60" i="9"/>
  <c r="V283" i="3"/>
  <c r="S264" i="13" s="1"/>
  <c r="J44" i="13"/>
  <c r="V92" i="3"/>
  <c r="S73" i="13" s="1"/>
  <c r="T73" i="13" s="1"/>
  <c r="U73" i="13" s="1"/>
  <c r="T158" i="13"/>
  <c r="U158" i="13" s="1"/>
  <c r="V189" i="3"/>
  <c r="S170" i="13" s="1"/>
  <c r="V117" i="3"/>
  <c r="S98" i="13" s="1"/>
  <c r="J244" i="13"/>
  <c r="K244" i="13" s="1"/>
  <c r="V61" i="3"/>
  <c r="S42" i="13" s="1"/>
  <c r="R58" i="9"/>
  <c r="V100" i="3"/>
  <c r="S81" i="13" s="1"/>
  <c r="V348" i="3"/>
  <c r="S329" i="13" s="1"/>
  <c r="V55" i="3"/>
  <c r="S36" i="13" s="1"/>
  <c r="V22" i="3"/>
  <c r="S3" i="13" s="1"/>
  <c r="T3" i="13" s="1"/>
  <c r="R328" i="9"/>
  <c r="J320" i="13"/>
  <c r="K320" i="13" s="1"/>
  <c r="J329" i="13"/>
  <c r="J36" i="13"/>
  <c r="V276" i="3"/>
  <c r="S257" i="13" s="1"/>
  <c r="T257" i="13" s="1"/>
  <c r="U257" i="13" s="1"/>
  <c r="V137" i="3"/>
  <c r="S118" i="13" s="1"/>
  <c r="V301" i="3"/>
  <c r="S282" i="13" s="1"/>
  <c r="V168" i="3"/>
  <c r="S149" i="13" s="1"/>
  <c r="J257" i="13"/>
  <c r="R111" i="9"/>
  <c r="V260" i="3"/>
  <c r="S241" i="13" s="1"/>
  <c r="J311" i="13"/>
  <c r="J42" i="13"/>
  <c r="B42" i="13" s="1"/>
  <c r="J215" i="13"/>
  <c r="V234" i="3"/>
  <c r="S215" i="13" s="1"/>
  <c r="R231" i="9"/>
  <c r="V40" i="3"/>
  <c r="S21" i="13" s="1"/>
  <c r="J73" i="13"/>
  <c r="B73" i="13" s="1"/>
  <c r="V263" i="3"/>
  <c r="S244" i="13" s="1"/>
  <c r="V51" i="3"/>
  <c r="S32" i="13" s="1"/>
  <c r="J118" i="13"/>
  <c r="B118" i="13" s="1"/>
  <c r="V212" i="3"/>
  <c r="S193" i="13" s="1"/>
  <c r="J14" i="13"/>
  <c r="V330" i="3"/>
  <c r="S311" i="13" s="1"/>
  <c r="V332" i="3"/>
  <c r="S313" i="13" s="1"/>
  <c r="J327" i="13"/>
  <c r="R168" i="9"/>
  <c r="V200" i="3"/>
  <c r="S181" i="13" s="1"/>
  <c r="J181" i="13"/>
  <c r="V38" i="3"/>
  <c r="S19" i="13" s="1"/>
  <c r="R303" i="9"/>
  <c r="S190" i="3"/>
  <c r="T190" i="3" s="1"/>
  <c r="V98" i="3"/>
  <c r="S79" i="13" s="1"/>
  <c r="J19" i="13"/>
  <c r="J164" i="13"/>
  <c r="V73" i="3"/>
  <c r="S54" i="13" s="1"/>
  <c r="V191" i="3"/>
  <c r="S172" i="13" s="1"/>
  <c r="J54" i="13"/>
  <c r="J32" i="13"/>
  <c r="R134" i="9"/>
  <c r="J258" i="13"/>
  <c r="K258" i="13" s="1"/>
  <c r="J268" i="13"/>
  <c r="J288" i="13"/>
  <c r="K288" i="13" s="1"/>
  <c r="R197" i="9"/>
  <c r="J213" i="13"/>
  <c r="J27" i="13"/>
  <c r="V46" i="3"/>
  <c r="S27" i="13" s="1"/>
  <c r="J13" i="13"/>
  <c r="V32" i="3"/>
  <c r="S13" i="13" s="1"/>
  <c r="J112" i="13"/>
  <c r="V211" i="3"/>
  <c r="S192" i="13" s="1"/>
  <c r="V83" i="3"/>
  <c r="S64" i="13" s="1"/>
  <c r="V197" i="3"/>
  <c r="S178" i="13" s="1"/>
  <c r="V121" i="3"/>
  <c r="S102" i="13" s="1"/>
  <c r="V146" i="3"/>
  <c r="S127" i="13" s="1"/>
  <c r="J33" i="13"/>
  <c r="V52" i="3"/>
  <c r="S33" i="13" s="1"/>
  <c r="J91" i="13"/>
  <c r="V110" i="3"/>
  <c r="S91" i="13" s="1"/>
  <c r="J277" i="13"/>
  <c r="V296" i="3"/>
  <c r="S277" i="13" s="1"/>
  <c r="R59" i="9"/>
  <c r="J86" i="13"/>
  <c r="V115" i="3"/>
  <c r="S96" i="13" s="1"/>
  <c r="V107" i="3"/>
  <c r="S88" i="13" s="1"/>
  <c r="R161" i="9"/>
  <c r="J80" i="13"/>
  <c r="J11" i="13"/>
  <c r="V30" i="3"/>
  <c r="S11" i="13" s="1"/>
  <c r="J246" i="13"/>
  <c r="V265" i="3"/>
  <c r="S246" i="13" s="1"/>
  <c r="T221" i="13"/>
  <c r="U221" i="13" s="1"/>
  <c r="V307" i="3"/>
  <c r="S288" i="13" s="1"/>
  <c r="W214" i="20"/>
  <c r="R195" i="13" s="1"/>
  <c r="T223" i="13"/>
  <c r="U223" i="13" s="1"/>
  <c r="W128" i="20"/>
  <c r="R109" i="13" s="1"/>
  <c r="W265" i="20"/>
  <c r="R246" i="13" s="1"/>
  <c r="W161" i="20"/>
  <c r="W216" i="20"/>
  <c r="R197" i="13" s="1"/>
  <c r="T197" i="13" s="1"/>
  <c r="U197" i="13" s="1"/>
  <c r="W33" i="20"/>
  <c r="R14" i="13" s="1"/>
  <c r="R141" i="13"/>
  <c r="W193" i="20"/>
  <c r="W65" i="20"/>
  <c r="R46" i="13" s="1"/>
  <c r="W162" i="20"/>
  <c r="R143" i="13" s="1"/>
  <c r="W221" i="20"/>
  <c r="R202" i="13" s="1"/>
  <c r="W186" i="20"/>
  <c r="R167" i="13" s="1"/>
  <c r="W236" i="20"/>
  <c r="R217" i="13" s="1"/>
  <c r="W199" i="20"/>
  <c r="R180" i="13" s="1"/>
  <c r="W244" i="20"/>
  <c r="R225" i="13" s="1"/>
  <c r="Q202" i="13"/>
  <c r="Q191" i="13"/>
  <c r="R130" i="9"/>
  <c r="Q312" i="13"/>
  <c r="Q168" i="13"/>
  <c r="T15" i="13"/>
  <c r="U15" i="13" s="1"/>
  <c r="R391" i="9"/>
  <c r="R266" i="9"/>
  <c r="Q11" i="13"/>
  <c r="Q199" i="13"/>
  <c r="T199" i="13" s="1"/>
  <c r="U199" i="13" s="1"/>
  <c r="R300" i="9"/>
  <c r="R114" i="9"/>
  <c r="Q153" i="13"/>
  <c r="R366" i="9"/>
  <c r="R359" i="9"/>
  <c r="Q203" i="13"/>
  <c r="Q33" i="13"/>
  <c r="Q325" i="13"/>
  <c r="Q233" i="13"/>
  <c r="Q227" i="13"/>
  <c r="Q100" i="13"/>
  <c r="Q177" i="13"/>
  <c r="Q17" i="13"/>
  <c r="Q14" i="13"/>
  <c r="R38" i="9"/>
  <c r="Q118" i="13"/>
  <c r="Q35" i="13"/>
  <c r="Q120" i="13"/>
  <c r="Q263" i="13"/>
  <c r="Q260" i="13"/>
  <c r="R317" i="9"/>
  <c r="R406" i="9"/>
  <c r="R178" i="9"/>
  <c r="Q131" i="13"/>
  <c r="T131" i="13" s="1"/>
  <c r="Q77" i="13"/>
  <c r="Q94" i="13"/>
  <c r="Q145" i="13"/>
  <c r="R28" i="9"/>
  <c r="R43" i="9"/>
  <c r="Q182" i="13"/>
  <c r="Q307" i="13"/>
  <c r="Q18" i="13"/>
  <c r="T18" i="13" s="1"/>
  <c r="B307" i="13"/>
  <c r="Q240" i="13"/>
  <c r="R352" i="9"/>
  <c r="Q123" i="13"/>
  <c r="Q42" i="13"/>
  <c r="R394" i="9"/>
  <c r="Q179" i="13"/>
  <c r="T58" i="13"/>
  <c r="U58" i="13" s="1"/>
  <c r="J58" i="13"/>
  <c r="W108" i="20"/>
  <c r="Q186" i="13"/>
  <c r="Q95" i="13"/>
  <c r="Q282" i="13"/>
  <c r="W200" i="20"/>
  <c r="W157" i="20"/>
  <c r="R138" i="13" s="1"/>
  <c r="W308" i="20"/>
  <c r="R289" i="13" s="1"/>
  <c r="W55" i="20"/>
  <c r="R36" i="13" s="1"/>
  <c r="W120" i="20"/>
  <c r="R101" i="13" s="1"/>
  <c r="W133" i="20"/>
  <c r="R114" i="13" s="1"/>
  <c r="W52" i="20"/>
  <c r="R33" i="13" s="1"/>
  <c r="W264" i="20"/>
  <c r="R245" i="13" s="1"/>
  <c r="W208" i="20"/>
  <c r="R189" i="13" s="1"/>
  <c r="W209" i="20"/>
  <c r="R190" i="13" s="1"/>
  <c r="W95" i="20"/>
  <c r="R76" i="13" s="1"/>
  <c r="W174" i="20"/>
  <c r="R155" i="13" s="1"/>
  <c r="W53" i="20"/>
  <c r="R34" i="13" s="1"/>
  <c r="W51" i="20"/>
  <c r="R32" i="13" s="1"/>
  <c r="W54" i="20"/>
  <c r="R35" i="13" s="1"/>
  <c r="W41" i="20"/>
  <c r="R22" i="13" s="1"/>
  <c r="W46" i="20"/>
  <c r="R27" i="13" s="1"/>
  <c r="W204" i="20"/>
  <c r="W321" i="20"/>
  <c r="R302" i="13" s="1"/>
  <c r="T302" i="13" s="1"/>
  <c r="U302" i="13" s="1"/>
  <c r="W57" i="20"/>
  <c r="R38" i="13" s="1"/>
  <c r="W74" i="20"/>
  <c r="R55" i="13" s="1"/>
  <c r="W42" i="20"/>
  <c r="R23" i="13" s="1"/>
  <c r="W202" i="20"/>
  <c r="R183" i="13" s="1"/>
  <c r="W271" i="20"/>
  <c r="R252" i="13" s="1"/>
  <c r="R122" i="9"/>
  <c r="R316" i="9"/>
  <c r="Q329" i="13"/>
  <c r="Q67" i="13"/>
  <c r="Q30" i="13"/>
  <c r="Q213" i="13"/>
  <c r="Q264" i="13"/>
  <c r="Q98" i="13"/>
  <c r="Q243" i="13"/>
  <c r="R410" i="9"/>
  <c r="Q309" i="13"/>
  <c r="T272" i="13"/>
  <c r="U272" i="13" s="1"/>
  <c r="R411" i="9"/>
  <c r="R334" i="9"/>
  <c r="R315" i="9"/>
  <c r="Q61" i="13"/>
  <c r="R388" i="9"/>
  <c r="Q318" i="13"/>
  <c r="Q300" i="13"/>
  <c r="Q103" i="13"/>
  <c r="Q258" i="13"/>
  <c r="R397" i="9"/>
  <c r="R232" i="9"/>
  <c r="Q222" i="13"/>
  <c r="R372" i="9"/>
  <c r="V203" i="3"/>
  <c r="S184" i="13" s="1"/>
  <c r="R200" i="9"/>
  <c r="V65" i="3"/>
  <c r="S46" i="13" s="1"/>
  <c r="R99" i="9"/>
  <c r="J305" i="13"/>
  <c r="R320" i="9"/>
  <c r="V140" i="3"/>
  <c r="S121" i="13" s="1"/>
  <c r="V264" i="3"/>
  <c r="S245" i="13" s="1"/>
  <c r="J245" i="13"/>
  <c r="J109" i="13"/>
  <c r="V326" i="3"/>
  <c r="S307" i="13" s="1"/>
  <c r="V24" i="3"/>
  <c r="S5" i="13" s="1"/>
  <c r="T5" i="13" s="1"/>
  <c r="U5" i="13" s="1"/>
  <c r="V122" i="3"/>
  <c r="S103" i="13" s="1"/>
  <c r="V278" i="3"/>
  <c r="S259" i="13" s="1"/>
  <c r="V71" i="3"/>
  <c r="S52" i="13" s="1"/>
  <c r="J148" i="13"/>
  <c r="R143" i="9"/>
  <c r="J179" i="13"/>
  <c r="J64" i="13"/>
  <c r="R46" i="9"/>
  <c r="R305" i="9"/>
  <c r="V193" i="3"/>
  <c r="S174" i="13" s="1"/>
  <c r="J174" i="13"/>
  <c r="J283" i="13"/>
  <c r="J238" i="13"/>
  <c r="K238" i="13" s="1"/>
  <c r="V277" i="3"/>
  <c r="S258" i="13" s="1"/>
  <c r="J18" i="13"/>
  <c r="B18" i="13" s="1"/>
  <c r="J290" i="13"/>
  <c r="J104" i="13"/>
  <c r="V21" i="3"/>
  <c r="S2" i="13" s="1"/>
  <c r="V236" i="3"/>
  <c r="S217" i="13" s="1"/>
  <c r="J103" i="13"/>
  <c r="B103" i="13" s="1"/>
  <c r="R169" i="9"/>
  <c r="J153" i="13"/>
  <c r="B153" i="13" s="1"/>
  <c r="J198" i="13"/>
  <c r="B198" i="13" s="1"/>
  <c r="V217" i="3"/>
  <c r="S198" i="13" s="1"/>
  <c r="J259" i="13"/>
  <c r="R113" i="9"/>
  <c r="V116" i="3"/>
  <c r="S97" i="13" s="1"/>
  <c r="V144" i="3"/>
  <c r="S125" i="13" s="1"/>
  <c r="R160" i="9"/>
  <c r="J48" i="13"/>
  <c r="V309" i="3"/>
  <c r="S290" i="13" s="1"/>
  <c r="R176" i="9"/>
  <c r="R227" i="9"/>
  <c r="R170" i="9"/>
  <c r="R195" i="9"/>
  <c r="R97" i="9"/>
  <c r="R262" i="9"/>
  <c r="R254" i="9"/>
  <c r="J169" i="13"/>
  <c r="J150" i="13"/>
  <c r="V169" i="3"/>
  <c r="S150" i="13" s="1"/>
  <c r="J7" i="13"/>
  <c r="J278" i="13"/>
  <c r="J138" i="13"/>
  <c r="J2" i="13"/>
  <c r="S184" i="3"/>
  <c r="V156" i="3"/>
  <c r="S137" i="13" s="1"/>
  <c r="S305" i="3"/>
  <c r="T305" i="3" s="1"/>
  <c r="J137" i="13"/>
  <c r="R190" i="9"/>
  <c r="S243" i="3"/>
  <c r="V86" i="3"/>
  <c r="S67" i="13" s="1"/>
  <c r="V179" i="3"/>
  <c r="S160" i="13" s="1"/>
  <c r="S124" i="3"/>
  <c r="T124" i="3" s="1"/>
  <c r="S195" i="3"/>
  <c r="T195" i="3" s="1"/>
  <c r="S226" i="3"/>
  <c r="T226" i="3" s="1"/>
  <c r="S237" i="3"/>
  <c r="T237" i="3" s="1"/>
  <c r="S64" i="3"/>
  <c r="T64" i="3" s="1"/>
  <c r="R120" i="9"/>
  <c r="V123" i="3"/>
  <c r="S104" i="13" s="1"/>
  <c r="J325" i="13"/>
  <c r="K325" i="13" s="1"/>
  <c r="V178" i="3"/>
  <c r="S159" i="13" s="1"/>
  <c r="R148" i="9"/>
  <c r="J132" i="13"/>
  <c r="V151" i="3"/>
  <c r="S132" i="13" s="1"/>
  <c r="T132" i="13" s="1"/>
  <c r="V233" i="3"/>
  <c r="S214" i="13" s="1"/>
  <c r="S268" i="3"/>
  <c r="T268" i="3" s="1"/>
  <c r="S214" i="3"/>
  <c r="V205" i="3"/>
  <c r="S186" i="13" s="1"/>
  <c r="S142" i="3"/>
  <c r="T142" i="3" s="1"/>
  <c r="S76" i="3"/>
  <c r="T76" i="3" s="1"/>
  <c r="J139" i="13"/>
  <c r="V158" i="3"/>
  <c r="S139" i="13" s="1"/>
  <c r="S280" i="3"/>
  <c r="T280" i="3" s="1"/>
  <c r="S329" i="3"/>
  <c r="T329" i="3" s="1"/>
  <c r="S255" i="3"/>
  <c r="T255" i="3" s="1"/>
  <c r="S249" i="3"/>
  <c r="S238" i="3"/>
  <c r="T238" i="3" s="1"/>
  <c r="S279" i="3"/>
  <c r="T279" i="3" s="1"/>
  <c r="S106" i="3"/>
  <c r="T106" i="3" s="1"/>
  <c r="S286" i="3"/>
  <c r="S262" i="3"/>
  <c r="T262" i="3" s="1"/>
  <c r="V241" i="3"/>
  <c r="S222" i="13" s="1"/>
  <c r="J220" i="13"/>
  <c r="S196" i="3"/>
  <c r="T196" i="3" s="1"/>
  <c r="J93" i="13"/>
  <c r="K93" i="13" s="1"/>
  <c r="S256" i="3"/>
  <c r="T256" i="3" s="1"/>
  <c r="S208" i="3"/>
  <c r="J16" i="13"/>
  <c r="S261" i="3"/>
  <c r="T261" i="3" s="1"/>
  <c r="S136" i="3"/>
  <c r="T136" i="3" s="1"/>
  <c r="S328" i="3"/>
  <c r="J316" i="13"/>
  <c r="V335" i="3"/>
  <c r="S316" i="13" s="1"/>
  <c r="V149" i="3"/>
  <c r="S130" i="13" s="1"/>
  <c r="S88" i="3"/>
  <c r="S39" i="3"/>
  <c r="T39" i="3" s="1"/>
  <c r="S334" i="3"/>
  <c r="T334" i="3" s="1"/>
  <c r="S202" i="3"/>
  <c r="T202" i="3" s="1"/>
  <c r="J204" i="13"/>
  <c r="B204" i="13" s="1"/>
  <c r="R220" i="9"/>
  <c r="S118" i="3"/>
  <c r="S298" i="3"/>
  <c r="S154" i="3"/>
  <c r="T154" i="3" s="1"/>
  <c r="J144" i="13"/>
  <c r="V163" i="3"/>
  <c r="S144" i="13" s="1"/>
  <c r="J293" i="13"/>
  <c r="K293" i="13" s="1"/>
  <c r="V160" i="3"/>
  <c r="S141" i="13" s="1"/>
  <c r="J115" i="13"/>
  <c r="V134" i="3"/>
  <c r="S115" i="13" s="1"/>
  <c r="T115" i="13" s="1"/>
  <c r="U115" i="13" s="1"/>
  <c r="J128" i="13"/>
  <c r="V147" i="3"/>
  <c r="S128" i="13" s="1"/>
  <c r="V209" i="3"/>
  <c r="S190" i="13" s="1"/>
  <c r="J190" i="13"/>
  <c r="V139" i="3"/>
  <c r="S120" i="13" s="1"/>
  <c r="V282" i="3"/>
  <c r="S263" i="13" s="1"/>
  <c r="J263" i="13"/>
  <c r="J226" i="13"/>
  <c r="V245" i="3"/>
  <c r="S226" i="13" s="1"/>
  <c r="T226" i="13" s="1"/>
  <c r="S250" i="3"/>
  <c r="T250" i="3" s="1"/>
  <c r="S82" i="3"/>
  <c r="T82" i="3" s="1"/>
  <c r="S94" i="3"/>
  <c r="T94" i="3" s="1"/>
  <c r="V270" i="3"/>
  <c r="S251" i="13" s="1"/>
  <c r="S285" i="3"/>
  <c r="T285" i="3" s="1"/>
  <c r="S317" i="3"/>
  <c r="T317" i="3" s="1"/>
  <c r="V323" i="3"/>
  <c r="S304" i="13" s="1"/>
  <c r="S310" i="3"/>
  <c r="T310" i="3" s="1"/>
  <c r="R331" i="9"/>
  <c r="R54" i="9"/>
  <c r="R76" i="9"/>
  <c r="R48" i="9"/>
  <c r="R44" i="9"/>
  <c r="R144" i="9"/>
  <c r="R409" i="9"/>
  <c r="R238" i="9"/>
  <c r="R138" i="9"/>
  <c r="R360" i="9"/>
  <c r="R335" i="9"/>
  <c r="R379" i="9"/>
  <c r="R68" i="9"/>
  <c r="Q184" i="13"/>
  <c r="Q46" i="13"/>
  <c r="R393" i="9"/>
  <c r="Q150" i="13"/>
  <c r="J328" i="13"/>
  <c r="V347" i="3"/>
  <c r="S328" i="13" s="1"/>
  <c r="J256" i="13"/>
  <c r="V275" i="3"/>
  <c r="S256" i="13" s="1"/>
  <c r="R272" i="9"/>
  <c r="J82" i="13"/>
  <c r="B82" i="13" s="1"/>
  <c r="R219" i="9"/>
  <c r="J111" i="13"/>
  <c r="R127" i="9"/>
  <c r="V192" i="3"/>
  <c r="S173" i="13" s="1"/>
  <c r="J59" i="13"/>
  <c r="J167" i="13"/>
  <c r="V186" i="3"/>
  <c r="S167" i="13" s="1"/>
  <c r="J161" i="13"/>
  <c r="V180" i="3"/>
  <c r="S161" i="13" s="1"/>
  <c r="J84" i="13"/>
  <c r="R100" i="9"/>
  <c r="J155" i="13"/>
  <c r="V174" i="3"/>
  <c r="S155" i="13" s="1"/>
  <c r="J201" i="13"/>
  <c r="V220" i="3"/>
  <c r="S201" i="13" s="1"/>
  <c r="J273" i="13"/>
  <c r="V292" i="3"/>
  <c r="S273" i="13" s="1"/>
  <c r="R289" i="9"/>
  <c r="J30" i="13"/>
  <c r="V49" i="3"/>
  <c r="S30" i="13" s="1"/>
  <c r="J196" i="13"/>
  <c r="V215" i="3"/>
  <c r="S196" i="13" s="1"/>
  <c r="V66" i="3"/>
  <c r="S47" i="13" s="1"/>
  <c r="T47" i="13" s="1"/>
  <c r="U47" i="13" s="1"/>
  <c r="J225" i="13"/>
  <c r="V244" i="3"/>
  <c r="S225" i="13" s="1"/>
  <c r="V74" i="3"/>
  <c r="S55" i="13" s="1"/>
  <c r="J72" i="13"/>
  <c r="V91" i="3"/>
  <c r="S72" i="13" s="1"/>
  <c r="J92" i="13"/>
  <c r="V111" i="3"/>
  <c r="S92" i="13" s="1"/>
  <c r="J276" i="13"/>
  <c r="V295" i="3"/>
  <c r="S276" i="13" s="1"/>
  <c r="R291" i="9"/>
  <c r="J35" i="13"/>
  <c r="V54" i="3"/>
  <c r="S35" i="13" s="1"/>
  <c r="J280" i="13"/>
  <c r="K280" i="13" s="1"/>
  <c r="R323" i="9"/>
  <c r="R239" i="9"/>
  <c r="R307" i="9"/>
  <c r="R88" i="9"/>
  <c r="R292" i="9"/>
  <c r="R162" i="9"/>
  <c r="R150" i="9"/>
  <c r="R322" i="9"/>
  <c r="R371" i="9"/>
  <c r="R166" i="9"/>
  <c r="B285" i="13"/>
  <c r="R22" i="9"/>
  <c r="R209" i="9"/>
  <c r="K94" i="13" l="1"/>
  <c r="B94" i="13"/>
  <c r="V96" i="3"/>
  <c r="S77" i="13" s="1"/>
  <c r="R93" i="9"/>
  <c r="T4" i="13"/>
  <c r="U4" i="13" s="1"/>
  <c r="T94" i="13"/>
  <c r="U94" i="13" s="1"/>
  <c r="T285" i="13"/>
  <c r="U285" i="13" s="1"/>
  <c r="R250" i="9"/>
  <c r="W88" i="20"/>
  <c r="R69" i="13" s="1"/>
  <c r="B132" i="13"/>
  <c r="W248" i="20"/>
  <c r="R229" i="13" s="1"/>
  <c r="W155" i="20"/>
  <c r="R136" i="13" s="1"/>
  <c r="T136" i="13" s="1"/>
  <c r="U136" i="13" s="1"/>
  <c r="W153" i="20"/>
  <c r="R134" i="13" s="1"/>
  <c r="R155" i="9"/>
  <c r="T198" i="13"/>
  <c r="U198" i="13" s="1"/>
  <c r="W185" i="20"/>
  <c r="R166" i="13" s="1"/>
  <c r="W86" i="20"/>
  <c r="R67" i="13" s="1"/>
  <c r="T67" i="13" s="1"/>
  <c r="U67" i="13" s="1"/>
  <c r="W212" i="20"/>
  <c r="R193" i="13" s="1"/>
  <c r="W239" i="20"/>
  <c r="R220" i="13" s="1"/>
  <c r="R57" i="9"/>
  <c r="W340" i="20"/>
  <c r="R321" i="13" s="1"/>
  <c r="R241" i="9"/>
  <c r="G64" i="13"/>
  <c r="B64" i="13" s="1"/>
  <c r="B136" i="13"/>
  <c r="B179" i="13"/>
  <c r="W335" i="20"/>
  <c r="R316" i="13" s="1"/>
  <c r="T95" i="13"/>
  <c r="U95" i="13" s="1"/>
  <c r="B46" i="13"/>
  <c r="K46" i="13"/>
  <c r="R249" i="9"/>
  <c r="G228" i="13"/>
  <c r="B228" i="13" s="1"/>
  <c r="G72" i="13"/>
  <c r="B72" i="13" s="1"/>
  <c r="W297" i="20"/>
  <c r="R278" i="13" s="1"/>
  <c r="G71" i="13"/>
  <c r="G128" i="13"/>
  <c r="B128" i="13" s="1"/>
  <c r="K191" i="13"/>
  <c r="G271" i="13"/>
  <c r="B271" i="13" s="1"/>
  <c r="R123" i="9"/>
  <c r="W121" i="20"/>
  <c r="R102" i="13" s="1"/>
  <c r="W227" i="20"/>
  <c r="R208" i="13" s="1"/>
  <c r="W91" i="20"/>
  <c r="R72" i="13" s="1"/>
  <c r="T72" i="13" s="1"/>
  <c r="U72" i="13" s="1"/>
  <c r="W152" i="20"/>
  <c r="R133" i="13" s="1"/>
  <c r="R298" i="9"/>
  <c r="B138" i="13"/>
  <c r="K23" i="13"/>
  <c r="B23" i="13"/>
  <c r="B77" i="13"/>
  <c r="K77" i="13"/>
  <c r="B197" i="13"/>
  <c r="K197" i="13"/>
  <c r="B193" i="13"/>
  <c r="G65" i="13"/>
  <c r="B65" i="13" s="1"/>
  <c r="K245" i="13"/>
  <c r="K180" i="13"/>
  <c r="T244" i="13"/>
  <c r="U244" i="13" s="1"/>
  <c r="B89" i="13"/>
  <c r="K208" i="13"/>
  <c r="T107" i="13"/>
  <c r="U107" i="13" s="1"/>
  <c r="V153" i="3"/>
  <c r="S134" i="13" s="1"/>
  <c r="V166" i="3"/>
  <c r="S147" i="13" s="1"/>
  <c r="T147" i="13" s="1"/>
  <c r="U147" i="13" s="1"/>
  <c r="B172" i="13"/>
  <c r="J107" i="13"/>
  <c r="K227" i="13"/>
  <c r="K33" i="13"/>
  <c r="V89" i="3"/>
  <c r="S70" i="13" s="1"/>
  <c r="T70" i="13" s="1"/>
  <c r="U70" i="13" s="1"/>
  <c r="R86" i="9"/>
  <c r="T10" i="13"/>
  <c r="U10" i="13" s="1"/>
  <c r="T170" i="13"/>
  <c r="U170" i="13" s="1"/>
  <c r="T300" i="13"/>
  <c r="R51" i="9"/>
  <c r="W205" i="20"/>
  <c r="R186" i="13" s="1"/>
  <c r="T186" i="13" s="1"/>
  <c r="U186" i="13" s="1"/>
  <c r="W298" i="20"/>
  <c r="R279" i="13" s="1"/>
  <c r="R198" i="9"/>
  <c r="W70" i="20"/>
  <c r="R51" i="13" s="1"/>
  <c r="R72" i="9"/>
  <c r="W196" i="20"/>
  <c r="R177" i="13" s="1"/>
  <c r="R299" i="9"/>
  <c r="R261" i="9"/>
  <c r="W259" i="20"/>
  <c r="R240" i="13" s="1"/>
  <c r="T240" i="13" s="1"/>
  <c r="W206" i="20"/>
  <c r="R187" i="13" s="1"/>
  <c r="T187" i="13" s="1"/>
  <c r="W249" i="20"/>
  <c r="R230" i="13" s="1"/>
  <c r="R65" i="9"/>
  <c r="R251" i="9"/>
  <c r="W220" i="20"/>
  <c r="R201" i="13" s="1"/>
  <c r="W72" i="20"/>
  <c r="R53" i="13" s="1"/>
  <c r="T53" i="13" s="1"/>
  <c r="W63" i="20"/>
  <c r="R44" i="13" s="1"/>
  <c r="T44" i="13" s="1"/>
  <c r="W296" i="20"/>
  <c r="R277" i="13" s="1"/>
  <c r="W49" i="20"/>
  <c r="R30" i="13" s="1"/>
  <c r="T30" i="13" s="1"/>
  <c r="R228" i="9"/>
  <c r="R297" i="9"/>
  <c r="W149" i="20"/>
  <c r="R130" i="13" s="1"/>
  <c r="T130" i="13" s="1"/>
  <c r="U130" i="13" s="1"/>
  <c r="W67" i="20"/>
  <c r="R48" i="13" s="1"/>
  <c r="T48" i="13" s="1"/>
  <c r="W62" i="20"/>
  <c r="R43" i="13" s="1"/>
  <c r="W169" i="20"/>
  <c r="R150" i="13" s="1"/>
  <c r="T150" i="13" s="1"/>
  <c r="U150" i="13" s="1"/>
  <c r="W102" i="20"/>
  <c r="R83" i="13" s="1"/>
  <c r="W105" i="20"/>
  <c r="R86" i="13" s="1"/>
  <c r="W165" i="20"/>
  <c r="R146" i="13" s="1"/>
  <c r="T269" i="13"/>
  <c r="W330" i="20"/>
  <c r="R311" i="13" s="1"/>
  <c r="R42" i="9"/>
  <c r="W252" i="20"/>
  <c r="R233" i="13" s="1"/>
  <c r="T233" i="13" s="1"/>
  <c r="U233" i="13" s="1"/>
  <c r="W281" i="20"/>
  <c r="R262" i="13" s="1"/>
  <c r="T262" i="13" s="1"/>
  <c r="U262" i="13" s="1"/>
  <c r="K268" i="13"/>
  <c r="R167" i="9"/>
  <c r="R343" i="9"/>
  <c r="R348" i="9"/>
  <c r="W320" i="20"/>
  <c r="R301" i="13" s="1"/>
  <c r="T301" i="13" s="1"/>
  <c r="U301" i="13" s="1"/>
  <c r="W246" i="20"/>
  <c r="R227" i="13" s="1"/>
  <c r="T227" i="13" s="1"/>
  <c r="R274" i="9"/>
  <c r="R248" i="9"/>
  <c r="W342" i="20"/>
  <c r="R323" i="13" s="1"/>
  <c r="T323" i="13" s="1"/>
  <c r="W68" i="20"/>
  <c r="R49" i="13" s="1"/>
  <c r="R146" i="9"/>
  <c r="R342" i="9"/>
  <c r="W144" i="20"/>
  <c r="R125" i="13" s="1"/>
  <c r="T125" i="13" s="1"/>
  <c r="U125" i="13" s="1"/>
  <c r="W272" i="20"/>
  <c r="R253" i="13" s="1"/>
  <c r="R263" i="9"/>
  <c r="R171" i="9"/>
  <c r="W44" i="20"/>
  <c r="R25" i="13" s="1"/>
  <c r="W261" i="20"/>
  <c r="R242" i="13" s="1"/>
  <c r="R102" i="9"/>
  <c r="G2" i="13"/>
  <c r="R202" i="9"/>
  <c r="W238" i="20"/>
  <c r="R219" i="13" s="1"/>
  <c r="W226" i="20"/>
  <c r="R207" i="13" s="1"/>
  <c r="W331" i="20"/>
  <c r="R312" i="13" s="1"/>
  <c r="T312" i="13" s="1"/>
  <c r="U312" i="13" s="1"/>
  <c r="T21" i="13"/>
  <c r="U21" i="13" s="1"/>
  <c r="W262" i="20"/>
  <c r="R243" i="13" s="1"/>
  <c r="R206" i="9"/>
  <c r="W71" i="20"/>
  <c r="R52" i="13" s="1"/>
  <c r="T52" i="13" s="1"/>
  <c r="U52" i="13" s="1"/>
  <c r="W254" i="20"/>
  <c r="R235" i="13" s="1"/>
  <c r="W100" i="20"/>
  <c r="R81" i="13" s="1"/>
  <c r="T81" i="13" s="1"/>
  <c r="U81" i="13" s="1"/>
  <c r="R203" i="9"/>
  <c r="W197" i="20"/>
  <c r="R178" i="13" s="1"/>
  <c r="W94" i="20"/>
  <c r="R75" i="13" s="1"/>
  <c r="T66" i="13"/>
  <c r="R81" i="9"/>
  <c r="W306" i="20"/>
  <c r="R287" i="13" s="1"/>
  <c r="W38" i="20"/>
  <c r="R19" i="13" s="1"/>
  <c r="T19" i="13" s="1"/>
  <c r="U19" i="13" s="1"/>
  <c r="R256" i="9"/>
  <c r="W64" i="20"/>
  <c r="R45" i="13" s="1"/>
  <c r="W87" i="20"/>
  <c r="R68" i="13" s="1"/>
  <c r="T68" i="13" s="1"/>
  <c r="W203" i="20"/>
  <c r="R184" i="13" s="1"/>
  <c r="T184" i="13" s="1"/>
  <c r="U184" i="13" s="1"/>
  <c r="R284" i="9"/>
  <c r="W60" i="20"/>
  <c r="R41" i="13" s="1"/>
  <c r="T41" i="13" s="1"/>
  <c r="U41" i="13" s="1"/>
  <c r="W251" i="20"/>
  <c r="R232" i="13" s="1"/>
  <c r="W325" i="20"/>
  <c r="R306" i="13" s="1"/>
  <c r="W47" i="20"/>
  <c r="R28" i="13" s="1"/>
  <c r="T28" i="13" s="1"/>
  <c r="U28" i="13" s="1"/>
  <c r="R338" i="9"/>
  <c r="W282" i="20"/>
  <c r="R263" i="13" s="1"/>
  <c r="T263" i="13" s="1"/>
  <c r="U263" i="13" s="1"/>
  <c r="K262" i="13"/>
  <c r="B98" i="13"/>
  <c r="K152" i="13"/>
  <c r="R20" i="9"/>
  <c r="W349" i="20"/>
  <c r="R330" i="13" s="1"/>
  <c r="R62" i="9"/>
  <c r="R350" i="9"/>
  <c r="B48" i="13"/>
  <c r="W337" i="20"/>
  <c r="R318" i="13" s="1"/>
  <c r="T318" i="13" s="1"/>
  <c r="U318" i="13" s="1"/>
  <c r="W237" i="20"/>
  <c r="R218" i="13" s="1"/>
  <c r="R183" i="9"/>
  <c r="R236" i="9"/>
  <c r="W173" i="20"/>
  <c r="R154" i="13" s="1"/>
  <c r="G213" i="13"/>
  <c r="B213" i="13" s="1"/>
  <c r="G215" i="13"/>
  <c r="B215" i="13" s="1"/>
  <c r="G247" i="13"/>
  <c r="K247" i="13" s="1"/>
  <c r="G160" i="13"/>
  <c r="G182" i="13"/>
  <c r="G121" i="13"/>
  <c r="G276" i="13"/>
  <c r="K276" i="13" s="1"/>
  <c r="G259" i="13"/>
  <c r="K259" i="13" s="1"/>
  <c r="G290" i="13"/>
  <c r="B290" i="13" s="1"/>
  <c r="R175" i="9"/>
  <c r="R84" i="9"/>
  <c r="W178" i="20"/>
  <c r="R159" i="13" s="1"/>
  <c r="T159" i="13" s="1"/>
  <c r="U159" i="13" s="1"/>
  <c r="W69" i="20"/>
  <c r="R50" i="13" s="1"/>
  <c r="B185" i="13"/>
  <c r="K311" i="13"/>
  <c r="B33" i="13"/>
  <c r="R50" i="9"/>
  <c r="R339" i="9"/>
  <c r="R158" i="9"/>
  <c r="W82" i="20"/>
  <c r="R63" i="13" s="1"/>
  <c r="R180" i="9"/>
  <c r="G328" i="13"/>
  <c r="K328" i="13" s="1"/>
  <c r="K181" i="13"/>
  <c r="K86" i="13"/>
  <c r="W48" i="20"/>
  <c r="R29" i="13" s="1"/>
  <c r="W156" i="20"/>
  <c r="R137" i="13" s="1"/>
  <c r="T137" i="13" s="1"/>
  <c r="W343" i="20"/>
  <c r="R324" i="13" s="1"/>
  <c r="T324" i="13" s="1"/>
  <c r="U324" i="13" s="1"/>
  <c r="W148" i="20"/>
  <c r="R129" i="13" s="1"/>
  <c r="W140" i="20"/>
  <c r="R121" i="13" s="1"/>
  <c r="T121" i="13" s="1"/>
  <c r="U121" i="13" s="1"/>
  <c r="R268" i="9"/>
  <c r="B41" i="13"/>
  <c r="K41" i="13"/>
  <c r="B233" i="13"/>
  <c r="K233" i="13"/>
  <c r="B17" i="13"/>
  <c r="K17" i="13"/>
  <c r="B28" i="13"/>
  <c r="K28" i="13"/>
  <c r="K81" i="13"/>
  <c r="B81" i="13"/>
  <c r="B53" i="13"/>
  <c r="K53" i="13"/>
  <c r="K6" i="13"/>
  <c r="B6" i="13"/>
  <c r="B187" i="13"/>
  <c r="K187" i="13"/>
  <c r="G151" i="13"/>
  <c r="R184" i="9"/>
  <c r="W338" i="20"/>
  <c r="R319" i="13" s="1"/>
  <c r="W143" i="20"/>
  <c r="R124" i="13" s="1"/>
  <c r="B34" i="13"/>
  <c r="G68" i="13"/>
  <c r="W107" i="20"/>
  <c r="R88" i="13" s="1"/>
  <c r="T88" i="13" s="1"/>
  <c r="U88" i="13" s="1"/>
  <c r="B227" i="13"/>
  <c r="G291" i="13"/>
  <c r="G163" i="13"/>
  <c r="G317" i="13"/>
  <c r="B317" i="13" s="1"/>
  <c r="G239" i="13"/>
  <c r="W305" i="20"/>
  <c r="R286" i="13" s="1"/>
  <c r="B125" i="13"/>
  <c r="G284" i="13"/>
  <c r="B284" i="13" s="1"/>
  <c r="G282" i="13"/>
  <c r="K282" i="13" s="1"/>
  <c r="G303" i="13"/>
  <c r="K303" i="13" s="1"/>
  <c r="B150" i="13"/>
  <c r="W25" i="20"/>
  <c r="R6" i="13" s="1"/>
  <c r="T6" i="13" s="1"/>
  <c r="U6" i="13" s="1"/>
  <c r="G88" i="13"/>
  <c r="K155" i="13"/>
  <c r="W93" i="20"/>
  <c r="R74" i="13" s="1"/>
  <c r="W258" i="20"/>
  <c r="R239" i="13" s="1"/>
  <c r="T239" i="13" s="1"/>
  <c r="U239" i="13" s="1"/>
  <c r="W233" i="20"/>
  <c r="R214" i="13" s="1"/>
  <c r="K329" i="13"/>
  <c r="G162" i="13"/>
  <c r="B162" i="13" s="1"/>
  <c r="G60" i="13"/>
  <c r="B25" i="13"/>
  <c r="G168" i="13"/>
  <c r="R172" i="9"/>
  <c r="B35" i="13"/>
  <c r="B52" i="13"/>
  <c r="K240" i="13"/>
  <c r="K319" i="13"/>
  <c r="G56" i="13"/>
  <c r="B56" i="13" s="1"/>
  <c r="R95" i="9"/>
  <c r="K263" i="13"/>
  <c r="W36" i="20"/>
  <c r="R17" i="13" s="1"/>
  <c r="T17" i="13" s="1"/>
  <c r="U17" i="13" s="1"/>
  <c r="B114" i="13"/>
  <c r="G57" i="13"/>
  <c r="K137" i="13"/>
  <c r="B30" i="13"/>
  <c r="B19" i="13"/>
  <c r="B142" i="13"/>
  <c r="B122" i="13"/>
  <c r="B116" i="13"/>
  <c r="K193" i="13"/>
  <c r="T288" i="13"/>
  <c r="U288" i="13" s="1"/>
  <c r="B201" i="13"/>
  <c r="B97" i="13"/>
  <c r="K275" i="13"/>
  <c r="K277" i="13"/>
  <c r="K122" i="13"/>
  <c r="B101" i="13"/>
  <c r="K114" i="13"/>
  <c r="K167" i="13"/>
  <c r="B79" i="13"/>
  <c r="Q224" i="13"/>
  <c r="Q40" i="13"/>
  <c r="T40" i="13" s="1"/>
  <c r="U40" i="13" s="1"/>
  <c r="Q172" i="13"/>
  <c r="T172" i="13" s="1"/>
  <c r="U172" i="13" s="1"/>
  <c r="Q230" i="13"/>
  <c r="Q128" i="13"/>
  <c r="T128" i="13" s="1"/>
  <c r="U128" i="13" s="1"/>
  <c r="Q208" i="13"/>
  <c r="Q322" i="13"/>
  <c r="Q267" i="13"/>
  <c r="Q13" i="13"/>
  <c r="T13" i="13" s="1"/>
  <c r="U13" i="13" s="1"/>
  <c r="Q102" i="13"/>
  <c r="Q190" i="13"/>
  <c r="T190" i="13" s="1"/>
  <c r="U190" i="13" s="1"/>
  <c r="Q127" i="13"/>
  <c r="T127" i="13" s="1"/>
  <c r="U127" i="13" s="1"/>
  <c r="B208" i="13"/>
  <c r="R64" i="9"/>
  <c r="Q167" i="13"/>
  <c r="T167" i="13" s="1"/>
  <c r="U167" i="13" s="1"/>
  <c r="Q162" i="13"/>
  <c r="T162" i="13" s="1"/>
  <c r="Q141" i="13"/>
  <c r="T141" i="13" s="1"/>
  <c r="B108" i="13"/>
  <c r="K108" i="13"/>
  <c r="T104" i="13"/>
  <c r="U104" i="13" s="1"/>
  <c r="Q116" i="13"/>
  <c r="T116" i="13" s="1"/>
  <c r="U116" i="13" s="1"/>
  <c r="K211" i="13"/>
  <c r="B211" i="13"/>
  <c r="Q16" i="13"/>
  <c r="T16" i="13" s="1"/>
  <c r="U16" i="13" s="1"/>
  <c r="B234" i="13"/>
  <c r="K234" i="13"/>
  <c r="Q196" i="13"/>
  <c r="T196" i="13" s="1"/>
  <c r="U196" i="13" s="1"/>
  <c r="Q114" i="13"/>
  <c r="T114" i="13" s="1"/>
  <c r="U114" i="13" s="1"/>
  <c r="Q108" i="13"/>
  <c r="T108" i="13" s="1"/>
  <c r="T313" i="13"/>
  <c r="U313" i="13" s="1"/>
  <c r="K172" i="13"/>
  <c r="R403" i="9"/>
  <c r="Q292" i="13"/>
  <c r="Q91" i="13"/>
  <c r="T91" i="13" s="1"/>
  <c r="U91" i="13" s="1"/>
  <c r="Q166" i="13"/>
  <c r="Q84" i="13"/>
  <c r="K25" i="13"/>
  <c r="Q248" i="13"/>
  <c r="Q277" i="13"/>
  <c r="Q201" i="13"/>
  <c r="Q25" i="13"/>
  <c r="Q79" i="13"/>
  <c r="T79" i="13" s="1"/>
  <c r="U79" i="13" s="1"/>
  <c r="Q27" i="13"/>
  <c r="T27" i="13" s="1"/>
  <c r="U27" i="13" s="1"/>
  <c r="R165" i="9"/>
  <c r="B37" i="13"/>
  <c r="K37" i="13"/>
  <c r="Q65" i="13"/>
  <c r="T65" i="13" s="1"/>
  <c r="U65" i="13" s="1"/>
  <c r="Q193" i="13"/>
  <c r="Q275" i="13"/>
  <c r="T275" i="13" s="1"/>
  <c r="U275" i="13" s="1"/>
  <c r="Q101" i="13"/>
  <c r="T101" i="13" s="1"/>
  <c r="U101" i="13" s="1"/>
  <c r="B240" i="13"/>
  <c r="B191" i="13"/>
  <c r="K19" i="13"/>
  <c r="B181" i="13"/>
  <c r="K150" i="13"/>
  <c r="B297" i="13"/>
  <c r="B93" i="13"/>
  <c r="R182" i="9"/>
  <c r="J166" i="13"/>
  <c r="B225" i="13"/>
  <c r="K225" i="13"/>
  <c r="B269" i="13"/>
  <c r="K269" i="13"/>
  <c r="K273" i="13"/>
  <c r="B174" i="13"/>
  <c r="K174" i="13"/>
  <c r="K153" i="13"/>
  <c r="K125" i="13"/>
  <c r="B32" i="13"/>
  <c r="K32" i="13"/>
  <c r="B36" i="13"/>
  <c r="K36" i="13"/>
  <c r="K295" i="13"/>
  <c r="K305" i="13"/>
  <c r="K18" i="13"/>
  <c r="K299" i="13"/>
  <c r="K82" i="13"/>
  <c r="K73" i="13"/>
  <c r="K115" i="13"/>
  <c r="B115" i="13"/>
  <c r="B66" i="13"/>
  <c r="K66" i="13"/>
  <c r="B84" i="13"/>
  <c r="K84" i="13"/>
  <c r="B112" i="13"/>
  <c r="K112" i="13"/>
  <c r="B86" i="13"/>
  <c r="K142" i="13"/>
  <c r="B167" i="13"/>
  <c r="K196" i="13"/>
  <c r="B196" i="13"/>
  <c r="K144" i="13"/>
  <c r="B144" i="13"/>
  <c r="B327" i="13"/>
  <c r="K327" i="13"/>
  <c r="K118" i="13"/>
  <c r="K252" i="13"/>
  <c r="K136" i="13"/>
  <c r="K35" i="13"/>
  <c r="B137" i="13"/>
  <c r="K70" i="13"/>
  <c r="B70" i="13"/>
  <c r="B104" i="13"/>
  <c r="K104" i="13"/>
  <c r="B13" i="13"/>
  <c r="K13" i="13"/>
  <c r="K185" i="13"/>
  <c r="K48" i="13"/>
  <c r="K161" i="13"/>
  <c r="B161" i="13"/>
  <c r="K113" i="13"/>
  <c r="B113" i="13"/>
  <c r="K246" i="13"/>
  <c r="K198" i="13"/>
  <c r="K103" i="13"/>
  <c r="K256" i="13"/>
  <c r="K52" i="13"/>
  <c r="K30" i="13"/>
  <c r="K204" i="13"/>
  <c r="K138" i="13"/>
  <c r="K278" i="13"/>
  <c r="K201" i="13"/>
  <c r="K190" i="13"/>
  <c r="B190" i="13"/>
  <c r="B148" i="13"/>
  <c r="K148" i="13"/>
  <c r="B91" i="13"/>
  <c r="K91" i="13"/>
  <c r="B27" i="13"/>
  <c r="K27" i="13"/>
  <c r="B14" i="13"/>
  <c r="K14" i="13"/>
  <c r="B155" i="13"/>
  <c r="B169" i="13"/>
  <c r="K169" i="13"/>
  <c r="B226" i="13"/>
  <c r="K226" i="13"/>
  <c r="B16" i="13"/>
  <c r="K16" i="13"/>
  <c r="B7" i="13"/>
  <c r="K7" i="13"/>
  <c r="B58" i="13"/>
  <c r="K58" i="13"/>
  <c r="K11" i="13"/>
  <c r="B11" i="13"/>
  <c r="B143" i="13"/>
  <c r="K143" i="13"/>
  <c r="B12" i="13"/>
  <c r="K12" i="13"/>
  <c r="K38" i="13"/>
  <c r="B38" i="13"/>
  <c r="K179" i="13"/>
  <c r="B238" i="13"/>
  <c r="K42" i="13"/>
  <c r="K283" i="13"/>
  <c r="K281" i="13"/>
  <c r="K132" i="13"/>
  <c r="B257" i="13"/>
  <c r="K257" i="13"/>
  <c r="K264" i="13"/>
  <c r="W184" i="20"/>
  <c r="R165" i="13" s="1"/>
  <c r="R186" i="9"/>
  <c r="B229" i="13"/>
  <c r="K229" i="13"/>
  <c r="B8" i="13"/>
  <c r="K8" i="13"/>
  <c r="B154" i="13"/>
  <c r="K154" i="13"/>
  <c r="B109" i="13"/>
  <c r="K109" i="13"/>
  <c r="B134" i="13"/>
  <c r="K134" i="13"/>
  <c r="B49" i="13"/>
  <c r="K49" i="13"/>
  <c r="B241" i="13"/>
  <c r="K241" i="13"/>
  <c r="B235" i="13"/>
  <c r="K235" i="13"/>
  <c r="B80" i="13"/>
  <c r="K80" i="13"/>
  <c r="B111" i="13"/>
  <c r="K111" i="13"/>
  <c r="B139" i="13"/>
  <c r="K139" i="13"/>
  <c r="B200" i="13"/>
  <c r="K200" i="13"/>
  <c r="B54" i="13"/>
  <c r="K54" i="13"/>
  <c r="B164" i="13"/>
  <c r="K164" i="13"/>
  <c r="B146" i="13"/>
  <c r="K146" i="13"/>
  <c r="B149" i="13"/>
  <c r="K149" i="13"/>
  <c r="D316" i="13"/>
  <c r="K316" i="13" s="1"/>
  <c r="B44" i="13"/>
  <c r="K44" i="13"/>
  <c r="B217" i="13"/>
  <c r="K217" i="13"/>
  <c r="B92" i="13"/>
  <c r="K92" i="13"/>
  <c r="B59" i="13"/>
  <c r="K59" i="13"/>
  <c r="B156" i="13"/>
  <c r="K156" i="13"/>
  <c r="K216" i="13"/>
  <c r="B216" i="13"/>
  <c r="B4" i="13"/>
  <c r="K4" i="13"/>
  <c r="B220" i="13"/>
  <c r="K220" i="13"/>
  <c r="T118" i="13"/>
  <c r="U118" i="13" s="1"/>
  <c r="V132" i="3"/>
  <c r="S113" i="13" s="1"/>
  <c r="T113" i="13" s="1"/>
  <c r="U113" i="13" s="1"/>
  <c r="T299" i="13"/>
  <c r="J40" i="13"/>
  <c r="R56" i="9"/>
  <c r="R129" i="9"/>
  <c r="V57" i="3"/>
  <c r="S38" i="13" s="1"/>
  <c r="T38" i="13" s="1"/>
  <c r="U38" i="13" s="1"/>
  <c r="W192" i="20"/>
  <c r="R173" i="13" s="1"/>
  <c r="T173" i="13" s="1"/>
  <c r="U173" i="13" s="1"/>
  <c r="R159" i="9"/>
  <c r="T42" i="13"/>
  <c r="U42" i="13" s="1"/>
  <c r="T258" i="13"/>
  <c r="U258" i="13" s="1"/>
  <c r="B313" i="13"/>
  <c r="T23" i="13"/>
  <c r="U23" i="13" s="1"/>
  <c r="T222" i="13"/>
  <c r="T100" i="13"/>
  <c r="T329" i="13"/>
  <c r="U329" i="13" s="1"/>
  <c r="T307" i="13"/>
  <c r="U307" i="13" s="1"/>
  <c r="T264" i="13"/>
  <c r="T120" i="13"/>
  <c r="T103" i="13"/>
  <c r="T290" i="13"/>
  <c r="U290" i="13" s="1"/>
  <c r="T33" i="13"/>
  <c r="U33" i="13" s="1"/>
  <c r="T245" i="13"/>
  <c r="U245" i="13" s="1"/>
  <c r="T191" i="13"/>
  <c r="U191" i="13" s="1"/>
  <c r="R154" i="9"/>
  <c r="T46" i="13"/>
  <c r="U46" i="13" s="1"/>
  <c r="T71" i="13"/>
  <c r="U71" i="13" s="1"/>
  <c r="T14" i="13"/>
  <c r="U14" i="13" s="1"/>
  <c r="R185" i="13"/>
  <c r="T185" i="13" s="1"/>
  <c r="W39" i="20"/>
  <c r="R20" i="13" s="1"/>
  <c r="T225" i="13"/>
  <c r="U225" i="13" s="1"/>
  <c r="R181" i="13"/>
  <c r="T181" i="13" s="1"/>
  <c r="R89" i="13"/>
  <c r="T89" i="13" s="1"/>
  <c r="U89" i="13" s="1"/>
  <c r="T259" i="13"/>
  <c r="T282" i="13"/>
  <c r="U282" i="13" s="1"/>
  <c r="R142" i="13"/>
  <c r="T142" i="13" s="1"/>
  <c r="R174" i="13"/>
  <c r="T174" i="13" s="1"/>
  <c r="U174" i="13" s="1"/>
  <c r="R303" i="13"/>
  <c r="T303" i="13" s="1"/>
  <c r="U303" i="13" s="1"/>
  <c r="R74" i="9"/>
  <c r="Q96" i="13"/>
  <c r="T96" i="13" s="1"/>
  <c r="U96" i="13" s="1"/>
  <c r="T182" i="13"/>
  <c r="U182" i="13" s="1"/>
  <c r="T168" i="13"/>
  <c r="U168" i="13" s="1"/>
  <c r="Q122" i="13"/>
  <c r="T122" i="13" s="1"/>
  <c r="U122" i="13" s="1"/>
  <c r="B272" i="13"/>
  <c r="T60" i="13"/>
  <c r="R257" i="9"/>
  <c r="Q200" i="13"/>
  <c r="T200" i="13" s="1"/>
  <c r="U200" i="13" s="1"/>
  <c r="W341" i="20"/>
  <c r="R29" i="9"/>
  <c r="B296" i="13"/>
  <c r="J289" i="13"/>
  <c r="K289" i="13" s="1"/>
  <c r="V102" i="3"/>
  <c r="S83" i="13" s="1"/>
  <c r="J133" i="13"/>
  <c r="V222" i="3"/>
  <c r="S203" i="13" s="1"/>
  <c r="T203" i="13" s="1"/>
  <c r="U203" i="13" s="1"/>
  <c r="R41" i="9"/>
  <c r="R304" i="9"/>
  <c r="V341" i="3"/>
  <c r="S322" i="13" s="1"/>
  <c r="V306" i="3"/>
  <c r="S287" i="13" s="1"/>
  <c r="R230" i="9"/>
  <c r="R157" i="9"/>
  <c r="J141" i="13"/>
  <c r="J322" i="13"/>
  <c r="K322" i="13" s="1"/>
  <c r="J287" i="13"/>
  <c r="K287" i="13" s="1"/>
  <c r="T98" i="13"/>
  <c r="U98" i="13" s="1"/>
  <c r="V308" i="3"/>
  <c r="S289" i="13" s="1"/>
  <c r="T289" i="13" s="1"/>
  <c r="U289" i="13" s="1"/>
  <c r="R208" i="9"/>
  <c r="R149" i="9"/>
  <c r="V152" i="3"/>
  <c r="S133" i="13" s="1"/>
  <c r="J203" i="13"/>
  <c r="V223" i="3"/>
  <c r="S204" i="13" s="1"/>
  <c r="T204" i="13" s="1"/>
  <c r="U204" i="13" s="1"/>
  <c r="V112" i="3"/>
  <c r="S93" i="13" s="1"/>
  <c r="T93" i="13" s="1"/>
  <c r="U93" i="13" s="1"/>
  <c r="V221" i="3"/>
  <c r="S202" i="13" s="1"/>
  <c r="T202" i="13" s="1"/>
  <c r="U202" i="13" s="1"/>
  <c r="J202" i="13"/>
  <c r="J186" i="13"/>
  <c r="J192" i="13"/>
  <c r="K192" i="13" s="1"/>
  <c r="B258" i="13"/>
  <c r="J232" i="13"/>
  <c r="B232" i="13" s="1"/>
  <c r="R218" i="9"/>
  <c r="J214" i="13"/>
  <c r="B214" i="13" s="1"/>
  <c r="R104" i="9"/>
  <c r="R319" i="9"/>
  <c r="V188" i="3"/>
  <c r="S169" i="13" s="1"/>
  <c r="T169" i="13" s="1"/>
  <c r="U169" i="13" s="1"/>
  <c r="J67" i="13"/>
  <c r="V41" i="3"/>
  <c r="S22" i="13" s="1"/>
  <c r="T22" i="13" s="1"/>
  <c r="U22" i="13" s="1"/>
  <c r="R136" i="9"/>
  <c r="V198" i="3"/>
  <c r="S179" i="13" s="1"/>
  <c r="T179" i="13" s="1"/>
  <c r="U179" i="13" s="1"/>
  <c r="B288" i="13"/>
  <c r="J22" i="13"/>
  <c r="T11" i="13"/>
  <c r="U11" i="13" s="1"/>
  <c r="J222" i="13"/>
  <c r="J151" i="13"/>
  <c r="V170" i="3"/>
  <c r="S151" i="13" s="1"/>
  <c r="T151" i="13" s="1"/>
  <c r="U151" i="13" s="1"/>
  <c r="J90" i="13"/>
  <c r="V224" i="3"/>
  <c r="S205" i="13" s="1"/>
  <c r="T205" i="13" s="1"/>
  <c r="U205" i="13" s="1"/>
  <c r="J129" i="13"/>
  <c r="B129" i="13" s="1"/>
  <c r="V58" i="3"/>
  <c r="S39" i="13" s="1"/>
  <c r="T39" i="13" s="1"/>
  <c r="U39" i="13" s="1"/>
  <c r="R112" i="9"/>
  <c r="V311" i="3"/>
  <c r="S292" i="13" s="1"/>
  <c r="R77" i="9"/>
  <c r="J292" i="13"/>
  <c r="K292" i="13" s="1"/>
  <c r="J96" i="13"/>
  <c r="R173" i="9"/>
  <c r="R67" i="9"/>
  <c r="R295" i="9"/>
  <c r="V299" i="3"/>
  <c r="S280" i="13" s="1"/>
  <c r="T280" i="13" s="1"/>
  <c r="U280" i="13" s="1"/>
  <c r="R25" i="9"/>
  <c r="T164" i="13"/>
  <c r="U164" i="13" s="1"/>
  <c r="V190" i="3"/>
  <c r="S171" i="13" s="1"/>
  <c r="T171" i="13" s="1"/>
  <c r="U171" i="13" s="1"/>
  <c r="J55" i="13"/>
  <c r="K55" i="13" s="1"/>
  <c r="V251" i="3"/>
  <c r="S232" i="13" s="1"/>
  <c r="J265" i="13"/>
  <c r="K265" i="13" s="1"/>
  <c r="J140" i="13"/>
  <c r="R221" i="9"/>
  <c r="R270" i="9"/>
  <c r="J188" i="13"/>
  <c r="V207" i="3"/>
  <c r="S188" i="13" s="1"/>
  <c r="T188" i="13" s="1"/>
  <c r="V105" i="3"/>
  <c r="S86" i="13" s="1"/>
  <c r="J120" i="13"/>
  <c r="V164" i="3"/>
  <c r="S145" i="13" s="1"/>
  <c r="T145" i="13" s="1"/>
  <c r="U145" i="13" s="1"/>
  <c r="R80" i="9"/>
  <c r="R189" i="9"/>
  <c r="R66" i="9"/>
  <c r="V50" i="3"/>
  <c r="S31" i="13" s="1"/>
  <c r="R71" i="9"/>
  <c r="B268" i="13"/>
  <c r="R204" i="9"/>
  <c r="J31" i="13"/>
  <c r="J76" i="13"/>
  <c r="J173" i="13"/>
  <c r="V69" i="3"/>
  <c r="S50" i="13" s="1"/>
  <c r="J50" i="13"/>
  <c r="B50" i="13" s="1"/>
  <c r="R47" i="9"/>
  <c r="V143" i="3"/>
  <c r="S124" i="13" s="1"/>
  <c r="V159" i="3"/>
  <c r="S140" i="13" s="1"/>
  <c r="T140" i="13" s="1"/>
  <c r="R98" i="9"/>
  <c r="J124" i="13"/>
  <c r="V213" i="3"/>
  <c r="S194" i="13" s="1"/>
  <c r="T194" i="13" s="1"/>
  <c r="U194" i="13" s="1"/>
  <c r="V62" i="3"/>
  <c r="S43" i="13" s="1"/>
  <c r="J194" i="13"/>
  <c r="R156" i="9"/>
  <c r="V228" i="3"/>
  <c r="S209" i="13" s="1"/>
  <c r="T209" i="13" s="1"/>
  <c r="V48" i="3"/>
  <c r="S29" i="13" s="1"/>
  <c r="J43" i="13"/>
  <c r="R75" i="9"/>
  <c r="J29" i="13"/>
  <c r="V325" i="3"/>
  <c r="S306" i="13" s="1"/>
  <c r="T34" i="13"/>
  <c r="V78" i="3"/>
  <c r="S59" i="13" s="1"/>
  <c r="V101" i="3"/>
  <c r="S82" i="13" s="1"/>
  <c r="T82" i="13" s="1"/>
  <c r="U82" i="13" s="1"/>
  <c r="R45" i="9"/>
  <c r="R225" i="9"/>
  <c r="R210" i="9"/>
  <c r="J306" i="13"/>
  <c r="R336" i="9"/>
  <c r="J39" i="13"/>
  <c r="K39" i="13" s="1"/>
  <c r="R63" i="9"/>
  <c r="V130" i="3"/>
  <c r="S111" i="13" s="1"/>
  <c r="R229" i="9"/>
  <c r="V284" i="3"/>
  <c r="S265" i="13" s="1"/>
  <c r="T265" i="13" s="1"/>
  <c r="V349" i="3"/>
  <c r="S330" i="13" s="1"/>
  <c r="J270" i="13"/>
  <c r="K270" i="13" s="1"/>
  <c r="J127" i="13"/>
  <c r="V26" i="3"/>
  <c r="S7" i="13" s="1"/>
  <c r="T276" i="13"/>
  <c r="T64" i="13"/>
  <c r="U64" i="13" s="1"/>
  <c r="R281" i="9"/>
  <c r="J47" i="13"/>
  <c r="J130" i="13"/>
  <c r="J88" i="13"/>
  <c r="V289" i="3"/>
  <c r="S270" i="13" s="1"/>
  <c r="J321" i="13"/>
  <c r="K321" i="13" s="1"/>
  <c r="R96" i="9"/>
  <c r="V232" i="3"/>
  <c r="S213" i="13" s="1"/>
  <c r="T213" i="13" s="1"/>
  <c r="U213" i="13" s="1"/>
  <c r="R286" i="9"/>
  <c r="V99" i="3"/>
  <c r="S80" i="13" s="1"/>
  <c r="R140" i="9"/>
  <c r="B320" i="13"/>
  <c r="V103" i="3"/>
  <c r="S84" i="13" s="1"/>
  <c r="J304" i="13"/>
  <c r="K304" i="13" s="1"/>
  <c r="V312" i="3"/>
  <c r="S293" i="13" s="1"/>
  <c r="T293" i="13" s="1"/>
  <c r="V239" i="3"/>
  <c r="S220" i="13" s="1"/>
  <c r="J205" i="13"/>
  <c r="J24" i="13"/>
  <c r="J248" i="13"/>
  <c r="K248" i="13" s="1"/>
  <c r="R340" i="9"/>
  <c r="J145" i="13"/>
  <c r="R321" i="9"/>
  <c r="T35" i="13"/>
  <c r="T155" i="13"/>
  <c r="V344" i="3"/>
  <c r="S325" i="13" s="1"/>
  <c r="T325" i="13" s="1"/>
  <c r="U325" i="13" s="1"/>
  <c r="V267" i="3"/>
  <c r="S248" i="13" s="1"/>
  <c r="R185" i="9"/>
  <c r="J171" i="13"/>
  <c r="R187" i="9"/>
  <c r="J78" i="13"/>
  <c r="B78" i="13" s="1"/>
  <c r="V97" i="3"/>
  <c r="S78" i="13" s="1"/>
  <c r="R94" i="9"/>
  <c r="V70" i="3"/>
  <c r="S51" i="13" s="1"/>
  <c r="J51" i="13"/>
  <c r="J165" i="13"/>
  <c r="B165" i="13" s="1"/>
  <c r="J157" i="13"/>
  <c r="V176" i="3"/>
  <c r="S157" i="13" s="1"/>
  <c r="T157" i="13" s="1"/>
  <c r="T273" i="13"/>
  <c r="B301" i="13"/>
  <c r="T143" i="13"/>
  <c r="U143" i="13" s="1"/>
  <c r="T215" i="13"/>
  <c r="U215" i="13" s="1"/>
  <c r="T217" i="13"/>
  <c r="U217" i="13" s="1"/>
  <c r="T180" i="13"/>
  <c r="U180" i="13" s="1"/>
  <c r="W163" i="20"/>
  <c r="W317" i="20"/>
  <c r="R298" i="13" s="1"/>
  <c r="Q211" i="13"/>
  <c r="T211" i="13" s="1"/>
  <c r="U211" i="13" s="1"/>
  <c r="Q256" i="13"/>
  <c r="T256" i="13" s="1"/>
  <c r="U256" i="13" s="1"/>
  <c r="R78" i="9"/>
  <c r="Q216" i="13"/>
  <c r="T216" i="13" s="1"/>
  <c r="U216" i="13" s="1"/>
  <c r="T54" i="13"/>
  <c r="U54" i="13" s="1"/>
  <c r="R217" i="9"/>
  <c r="R308" i="9"/>
  <c r="R55" i="9"/>
  <c r="Q31" i="13"/>
  <c r="R207" i="9"/>
  <c r="Q251" i="13"/>
  <c r="T251" i="13" s="1"/>
  <c r="U251" i="13" s="1"/>
  <c r="Q129" i="13"/>
  <c r="R164" i="9"/>
  <c r="Q133" i="13"/>
  <c r="T304" i="13"/>
  <c r="T36" i="13"/>
  <c r="U36" i="13" s="1"/>
  <c r="R302" i="9"/>
  <c r="R108" i="9"/>
  <c r="R242" i="9"/>
  <c r="Q45" i="13"/>
  <c r="R69" i="9"/>
  <c r="Q74" i="13"/>
  <c r="R147" i="9"/>
  <c r="R333" i="9"/>
  <c r="R107" i="9"/>
  <c r="R237" i="9"/>
  <c r="R296" i="9"/>
  <c r="Q111" i="13"/>
  <c r="R145" i="9"/>
  <c r="Q78" i="13"/>
  <c r="Q241" i="13"/>
  <c r="T241" i="13" s="1"/>
  <c r="R341" i="9"/>
  <c r="Q192" i="13"/>
  <c r="R177" i="9"/>
  <c r="Q161" i="13"/>
  <c r="T161" i="13" s="1"/>
  <c r="U161" i="13" s="1"/>
  <c r="Q109" i="13"/>
  <c r="T109" i="13" s="1"/>
  <c r="B329" i="13"/>
  <c r="Q271" i="13"/>
  <c r="T271" i="13" s="1"/>
  <c r="U271" i="13" s="1"/>
  <c r="Q139" i="13"/>
  <c r="T139" i="13" s="1"/>
  <c r="R337" i="9"/>
  <c r="R137" i="9"/>
  <c r="Q228" i="13"/>
  <c r="T228" i="13" s="1"/>
  <c r="U228" i="13" s="1"/>
  <c r="T160" i="13"/>
  <c r="U160" i="13" s="1"/>
  <c r="Q319" i="13"/>
  <c r="R188" i="9"/>
  <c r="Q220" i="13"/>
  <c r="R398" i="9"/>
  <c r="Q246" i="13"/>
  <c r="T246" i="13" s="1"/>
  <c r="U246" i="13" s="1"/>
  <c r="B277" i="13"/>
  <c r="R153" i="9"/>
  <c r="R271" i="9"/>
  <c r="R310" i="9"/>
  <c r="Q163" i="13"/>
  <c r="R125" i="9"/>
  <c r="Q295" i="13"/>
  <c r="T295" i="13" s="1"/>
  <c r="U295" i="13" s="1"/>
  <c r="Q253" i="13"/>
  <c r="R141" i="9"/>
  <c r="T56" i="13"/>
  <c r="U56" i="13" s="1"/>
  <c r="Q284" i="13"/>
  <c r="T284" i="13" s="1"/>
  <c r="Q229" i="13"/>
  <c r="R367" i="9"/>
  <c r="R280" i="9"/>
  <c r="R288" i="9"/>
  <c r="Q235" i="13"/>
  <c r="R312" i="9"/>
  <c r="T247" i="13"/>
  <c r="Q255" i="13"/>
  <c r="T255" i="13" s="1"/>
  <c r="U255" i="13" s="1"/>
  <c r="R356" i="9"/>
  <c r="Q134" i="13"/>
  <c r="Q55" i="13"/>
  <c r="T55" i="13" s="1"/>
  <c r="U55" i="13" s="1"/>
  <c r="B283" i="13"/>
  <c r="V184" i="3"/>
  <c r="S165" i="13" s="1"/>
  <c r="J160" i="13"/>
  <c r="V138" i="3"/>
  <c r="S119" i="13" s="1"/>
  <c r="T119" i="13" s="1"/>
  <c r="U119" i="13" s="1"/>
  <c r="J119" i="13"/>
  <c r="R279" i="9"/>
  <c r="R131" i="9"/>
  <c r="Q2" i="13"/>
  <c r="T2" i="13" s="1"/>
  <c r="U2" i="13" s="1"/>
  <c r="Q7" i="13"/>
  <c r="B263" i="13"/>
  <c r="T32" i="13"/>
  <c r="U32" i="13" s="1"/>
  <c r="R363" i="9"/>
  <c r="B300" i="13"/>
  <c r="W313" i="20"/>
  <c r="W96" i="20"/>
  <c r="R77" i="13" s="1"/>
  <c r="W250" i="20"/>
  <c r="R231" i="13" s="1"/>
  <c r="W99" i="20"/>
  <c r="R80" i="13" s="1"/>
  <c r="R216" i="9"/>
  <c r="R101" i="9"/>
  <c r="R314" i="9"/>
  <c r="R212" i="9"/>
  <c r="Q305" i="13"/>
  <c r="T305" i="13" s="1"/>
  <c r="U305" i="13" s="1"/>
  <c r="Q328" i="13"/>
  <c r="T328" i="13" s="1"/>
  <c r="U328" i="13" s="1"/>
  <c r="Q154" i="13"/>
  <c r="R285" i="9"/>
  <c r="Q252" i="13"/>
  <c r="T252" i="13" s="1"/>
  <c r="U252" i="13" s="1"/>
  <c r="R30" i="9"/>
  <c r="R344" i="9"/>
  <c r="Q250" i="13"/>
  <c r="T250" i="13" s="1"/>
  <c r="U250" i="13" s="1"/>
  <c r="Q92" i="13"/>
  <c r="T92" i="13" s="1"/>
  <c r="Q261" i="13"/>
  <c r="B311" i="13"/>
  <c r="Q283" i="13"/>
  <c r="T283" i="13" s="1"/>
  <c r="Q149" i="13"/>
  <c r="T149" i="13" s="1"/>
  <c r="U149" i="13" s="1"/>
  <c r="R345" i="9"/>
  <c r="R116" i="9"/>
  <c r="R380" i="9"/>
  <c r="T308" i="13"/>
  <c r="U308" i="13" s="1"/>
  <c r="R264" i="9"/>
  <c r="Q146" i="13"/>
  <c r="T97" i="13"/>
  <c r="U97" i="13" s="1"/>
  <c r="R83" i="9"/>
  <c r="R287" i="9"/>
  <c r="Q279" i="13"/>
  <c r="R222" i="9"/>
  <c r="R318" i="9"/>
  <c r="Q49" i="13"/>
  <c r="Q156" i="13"/>
  <c r="T156" i="13" s="1"/>
  <c r="R201" i="9"/>
  <c r="R126" i="9"/>
  <c r="Q278" i="13"/>
  <c r="Q234" i="13"/>
  <c r="T234" i="13" s="1"/>
  <c r="U234" i="13" s="1"/>
  <c r="R40" i="9"/>
  <c r="Q270" i="13"/>
  <c r="Q214" i="13"/>
  <c r="R309" i="9"/>
  <c r="Q59" i="13"/>
  <c r="R407" i="9"/>
  <c r="Q176" i="13"/>
  <c r="Q232" i="13"/>
  <c r="Q326" i="13"/>
  <c r="T326" i="13" s="1"/>
  <c r="R224" i="9"/>
  <c r="R390" i="9"/>
  <c r="R326" i="9"/>
  <c r="Q178" i="13"/>
  <c r="B305" i="13"/>
  <c r="Q311" i="13"/>
  <c r="R386" i="9"/>
  <c r="Q8" i="13"/>
  <c r="T8" i="13" s="1"/>
  <c r="U8" i="13" s="1"/>
  <c r="R31" i="9"/>
  <c r="J178" i="13"/>
  <c r="B178" i="13" s="1"/>
  <c r="V272" i="3"/>
  <c r="S253" i="13" s="1"/>
  <c r="R252" i="9"/>
  <c r="R179" i="9"/>
  <c r="V182" i="3"/>
  <c r="S163" i="13" s="1"/>
  <c r="R293" i="9"/>
  <c r="V297" i="3"/>
  <c r="S278" i="13" s="1"/>
  <c r="R214" i="9"/>
  <c r="J253" i="13"/>
  <c r="K253" i="13" s="1"/>
  <c r="V93" i="3"/>
  <c r="S74" i="13" s="1"/>
  <c r="V172" i="3"/>
  <c r="S153" i="13" s="1"/>
  <c r="T153" i="13" s="1"/>
  <c r="U153" i="13" s="1"/>
  <c r="J102" i="13"/>
  <c r="J176" i="13"/>
  <c r="B176" i="13" s="1"/>
  <c r="V43" i="3"/>
  <c r="S24" i="13" s="1"/>
  <c r="T24" i="13" s="1"/>
  <c r="U24" i="13" s="1"/>
  <c r="R240" i="9"/>
  <c r="J209" i="13"/>
  <c r="J121" i="13"/>
  <c r="V157" i="3"/>
  <c r="S138" i="13" s="1"/>
  <c r="T138" i="13" s="1"/>
  <c r="U138" i="13" s="1"/>
  <c r="R118" i="9"/>
  <c r="J61" i="13"/>
  <c r="V80" i="3"/>
  <c r="S61" i="13" s="1"/>
  <c r="T61" i="13" s="1"/>
  <c r="V257" i="3"/>
  <c r="S238" i="13" s="1"/>
  <c r="T238" i="13" s="1"/>
  <c r="U238" i="13" s="1"/>
  <c r="V273" i="3"/>
  <c r="S254" i="13" s="1"/>
  <c r="T254" i="13" s="1"/>
  <c r="K330" i="13"/>
  <c r="J159" i="13"/>
  <c r="R128" i="9"/>
  <c r="J83" i="13"/>
  <c r="V131" i="3"/>
  <c r="S112" i="13" s="1"/>
  <c r="T112" i="13" s="1"/>
  <c r="R223" i="9"/>
  <c r="J163" i="13"/>
  <c r="R90" i="9"/>
  <c r="J45" i="13"/>
  <c r="B45" i="13" s="1"/>
  <c r="V109" i="3"/>
  <c r="S90" i="13" s="1"/>
  <c r="T90" i="13" s="1"/>
  <c r="U90" i="13" s="1"/>
  <c r="R211" i="9"/>
  <c r="V214" i="3"/>
  <c r="S195" i="13" s="1"/>
  <c r="T195" i="13" s="1"/>
  <c r="U195" i="13" s="1"/>
  <c r="R269" i="9"/>
  <c r="J74" i="13"/>
  <c r="K74" i="13" s="1"/>
  <c r="R106" i="9"/>
  <c r="R194" i="9"/>
  <c r="V95" i="3"/>
  <c r="S76" i="13" s="1"/>
  <c r="T76" i="13" s="1"/>
  <c r="U76" i="13" s="1"/>
  <c r="J254" i="13"/>
  <c r="K254" i="13" s="1"/>
  <c r="V148" i="3"/>
  <c r="S129" i="13" s="1"/>
  <c r="V340" i="3"/>
  <c r="S321" i="13" s="1"/>
  <c r="J184" i="13"/>
  <c r="R332" i="9"/>
  <c r="R39" i="9"/>
  <c r="R273" i="9"/>
  <c r="R70" i="9"/>
  <c r="R135" i="9"/>
  <c r="R311" i="9"/>
  <c r="B325" i="13"/>
  <c r="R163" i="9"/>
  <c r="U317" i="13"/>
  <c r="R92" i="9"/>
  <c r="R192" i="9"/>
  <c r="R325" i="9"/>
  <c r="R301" i="9"/>
  <c r="J230" i="13"/>
  <c r="V243" i="3"/>
  <c r="S224" i="13" s="1"/>
  <c r="R61" i="9"/>
  <c r="R267" i="9"/>
  <c r="R121" i="9"/>
  <c r="V238" i="3"/>
  <c r="S219" i="13" s="1"/>
  <c r="V142" i="3"/>
  <c r="S123" i="13" s="1"/>
  <c r="T123" i="13" s="1"/>
  <c r="U123" i="13" s="1"/>
  <c r="J236" i="13"/>
  <c r="V329" i="3"/>
  <c r="S310" i="13" s="1"/>
  <c r="T310" i="13" s="1"/>
  <c r="V255" i="3"/>
  <c r="S236" i="13" s="1"/>
  <c r="T236" i="13" s="1"/>
  <c r="U236" i="13" s="1"/>
  <c r="J310" i="13"/>
  <c r="K310" i="13" s="1"/>
  <c r="J195" i="13"/>
  <c r="V328" i="3"/>
  <c r="S309" i="13" s="1"/>
  <c r="T309" i="13" s="1"/>
  <c r="U309" i="13" s="1"/>
  <c r="R324" i="9"/>
  <c r="J309" i="13"/>
  <c r="K309" i="13" s="1"/>
  <c r="J135" i="13"/>
  <c r="V154" i="3"/>
  <c r="S135" i="13" s="1"/>
  <c r="T135" i="13" s="1"/>
  <c r="U135" i="13" s="1"/>
  <c r="J75" i="13"/>
  <c r="J242" i="13"/>
  <c r="V334" i="3"/>
  <c r="S315" i="13" s="1"/>
  <c r="T315" i="13" s="1"/>
  <c r="U315" i="13" s="1"/>
  <c r="J266" i="13"/>
  <c r="K266" i="13" s="1"/>
  <c r="V285" i="3"/>
  <c r="S266" i="13" s="1"/>
  <c r="R282" i="9"/>
  <c r="V82" i="3"/>
  <c r="S63" i="13" s="1"/>
  <c r="B293" i="13"/>
  <c r="R151" i="9"/>
  <c r="J251" i="13"/>
  <c r="K251" i="13" s="1"/>
  <c r="J177" i="13"/>
  <c r="V196" i="3"/>
  <c r="S177" i="13" s="1"/>
  <c r="B312" i="13"/>
  <c r="B323" i="13"/>
  <c r="B262" i="13"/>
  <c r="D2" i="13"/>
  <c r="R110" i="9"/>
  <c r="R351" i="9"/>
  <c r="Q80" i="13"/>
  <c r="Q281" i="13"/>
  <c r="T281" i="13" s="1"/>
  <c r="B314" i="13"/>
  <c r="B280" i="13"/>
  <c r="B256" i="13"/>
  <c r="B273" i="13"/>
  <c r="B302" i="13"/>
  <c r="B324" i="13"/>
  <c r="B318" i="13"/>
  <c r="B278" i="13"/>
  <c r="B319" i="13"/>
  <c r="B275" i="13"/>
  <c r="B299" i="13"/>
  <c r="T77" i="13" l="1"/>
  <c r="U77" i="13" s="1"/>
  <c r="K317" i="13"/>
  <c r="T229" i="13"/>
  <c r="U229" i="13" s="1"/>
  <c r="T208" i="13"/>
  <c r="U208" i="13" s="1"/>
  <c r="T166" i="13"/>
  <c r="U166" i="13" s="1"/>
  <c r="K64" i="13"/>
  <c r="T321" i="13"/>
  <c r="U321" i="13" s="1"/>
  <c r="T193" i="13"/>
  <c r="U193" i="13" s="1"/>
  <c r="K228" i="13"/>
  <c r="K65" i="13"/>
  <c r="K128" i="13"/>
  <c r="K160" i="13"/>
  <c r="T51" i="13"/>
  <c r="K72" i="13"/>
  <c r="T124" i="13"/>
  <c r="T43" i="13"/>
  <c r="U43" i="13" s="1"/>
  <c r="K271" i="13"/>
  <c r="K71" i="13"/>
  <c r="B71" i="13"/>
  <c r="T330" i="13"/>
  <c r="T83" i="13"/>
  <c r="U83" i="13" s="1"/>
  <c r="T235" i="13"/>
  <c r="T102" i="13"/>
  <c r="U102" i="13" s="1"/>
  <c r="B107" i="13"/>
  <c r="K107" i="13"/>
  <c r="B55" i="13"/>
  <c r="J147" i="13"/>
  <c r="K176" i="13"/>
  <c r="K232" i="13"/>
  <c r="T306" i="13"/>
  <c r="T146" i="13"/>
  <c r="U146" i="13" s="1"/>
  <c r="T219" i="13"/>
  <c r="T177" i="13"/>
  <c r="U177" i="13" s="1"/>
  <c r="T49" i="13"/>
  <c r="T25" i="13"/>
  <c r="U25" i="13" s="1"/>
  <c r="T86" i="13"/>
  <c r="U86" i="13" s="1"/>
  <c r="T311" i="13"/>
  <c r="U311" i="13" s="1"/>
  <c r="B2" i="13"/>
  <c r="T277" i="13"/>
  <c r="U277" i="13" s="1"/>
  <c r="T154" i="13"/>
  <c r="K213" i="13"/>
  <c r="B282" i="13"/>
  <c r="T29" i="13"/>
  <c r="T50" i="13"/>
  <c r="U50" i="13" s="1"/>
  <c r="T319" i="13"/>
  <c r="U319" i="13" s="1"/>
  <c r="K215" i="13"/>
  <c r="K290" i="13"/>
  <c r="T287" i="13"/>
  <c r="U287" i="13" s="1"/>
  <c r="B259" i="13"/>
  <c r="B163" i="13"/>
  <c r="K56" i="13"/>
  <c r="B328" i="13"/>
  <c r="T63" i="13"/>
  <c r="U63" i="13" s="1"/>
  <c r="T214" i="13"/>
  <c r="B276" i="13"/>
  <c r="K162" i="13"/>
  <c r="K182" i="13"/>
  <c r="B182" i="13"/>
  <c r="K168" i="13"/>
  <c r="B168" i="13"/>
  <c r="B68" i="13"/>
  <c r="K68" i="13"/>
  <c r="K60" i="13"/>
  <c r="B60" i="13"/>
  <c r="K284" i="13"/>
  <c r="B239" i="13"/>
  <c r="K239" i="13"/>
  <c r="B303" i="13"/>
  <c r="T248" i="13"/>
  <c r="U248" i="13" s="1"/>
  <c r="B74" i="13"/>
  <c r="B192" i="13"/>
  <c r="K50" i="13"/>
  <c r="B160" i="13"/>
  <c r="B39" i="13"/>
  <c r="B230" i="13"/>
  <c r="K230" i="13"/>
  <c r="K202" i="13"/>
  <c r="B202" i="13"/>
  <c r="B145" i="13"/>
  <c r="K145" i="13"/>
  <c r="B306" i="13"/>
  <c r="K306" i="13"/>
  <c r="B203" i="13"/>
  <c r="K203" i="13"/>
  <c r="B205" i="13"/>
  <c r="K205" i="13"/>
  <c r="B102" i="13"/>
  <c r="K102" i="13"/>
  <c r="K43" i="13"/>
  <c r="B43" i="13"/>
  <c r="B186" i="13"/>
  <c r="K186" i="13"/>
  <c r="K129" i="13"/>
  <c r="B171" i="13"/>
  <c r="K171" i="13"/>
  <c r="K76" i="13"/>
  <c r="B76" i="13"/>
  <c r="B67" i="13"/>
  <c r="K67" i="13"/>
  <c r="B173" i="13"/>
  <c r="K173" i="13"/>
  <c r="B120" i="13"/>
  <c r="K120" i="13"/>
  <c r="B184" i="13"/>
  <c r="K184" i="13"/>
  <c r="B61" i="13"/>
  <c r="K61" i="13"/>
  <c r="K119" i="13"/>
  <c r="B119" i="13"/>
  <c r="B194" i="13"/>
  <c r="K194" i="13"/>
  <c r="B31" i="13"/>
  <c r="K31" i="13"/>
  <c r="K78" i="13"/>
  <c r="K165" i="13"/>
  <c r="B236" i="13"/>
  <c r="K236" i="13"/>
  <c r="B88" i="13"/>
  <c r="K88" i="13"/>
  <c r="B124" i="13"/>
  <c r="K124" i="13"/>
  <c r="K96" i="13"/>
  <c r="B96" i="13"/>
  <c r="B151" i="13"/>
  <c r="K151" i="13"/>
  <c r="B166" i="13"/>
  <c r="K166" i="13"/>
  <c r="K141" i="13"/>
  <c r="B141" i="13"/>
  <c r="B40" i="13"/>
  <c r="K40" i="13"/>
  <c r="B121" i="13"/>
  <c r="K121" i="13"/>
  <c r="K130" i="13"/>
  <c r="B130" i="13"/>
  <c r="K140" i="13"/>
  <c r="B140" i="13"/>
  <c r="B222" i="13"/>
  <c r="K222" i="13"/>
  <c r="K214" i="13"/>
  <c r="K45" i="13"/>
  <c r="K178" i="13"/>
  <c r="K163" i="13"/>
  <c r="B75" i="13"/>
  <c r="K75" i="13"/>
  <c r="B83" i="13"/>
  <c r="K83" i="13"/>
  <c r="B51" i="13"/>
  <c r="K51" i="13"/>
  <c r="B47" i="13"/>
  <c r="K47" i="13"/>
  <c r="K133" i="13"/>
  <c r="B133" i="13"/>
  <c r="B157" i="13"/>
  <c r="K157" i="13"/>
  <c r="B188" i="13"/>
  <c r="K188" i="13"/>
  <c r="B242" i="13"/>
  <c r="K242" i="13"/>
  <c r="B177" i="13"/>
  <c r="K177" i="13"/>
  <c r="K135" i="13"/>
  <c r="B135" i="13"/>
  <c r="B29" i="13"/>
  <c r="K29" i="13"/>
  <c r="K22" i="13"/>
  <c r="B22" i="13"/>
  <c r="K195" i="13"/>
  <c r="B195" i="13"/>
  <c r="B24" i="13"/>
  <c r="K24" i="13"/>
  <c r="K127" i="13"/>
  <c r="B127" i="13"/>
  <c r="K90" i="13"/>
  <c r="B90" i="13"/>
  <c r="K209" i="13"/>
  <c r="B209" i="13"/>
  <c r="B159" i="13"/>
  <c r="K159" i="13"/>
  <c r="B304" i="13"/>
  <c r="T31" i="13"/>
  <c r="U31" i="13" s="1"/>
  <c r="T129" i="13"/>
  <c r="T7" i="13"/>
  <c r="U7" i="13" s="1"/>
  <c r="T292" i="13"/>
  <c r="U292" i="13" s="1"/>
  <c r="T232" i="13"/>
  <c r="U232" i="13" s="1"/>
  <c r="B289" i="13"/>
  <c r="B265" i="13"/>
  <c r="T111" i="13"/>
  <c r="T59" i="13"/>
  <c r="T84" i="13"/>
  <c r="U84" i="13" s="1"/>
  <c r="B322" i="13"/>
  <c r="B287" i="13"/>
  <c r="T270" i="13"/>
  <c r="T278" i="13"/>
  <c r="U278" i="13" s="1"/>
  <c r="T133" i="13"/>
  <c r="U133" i="13" s="1"/>
  <c r="T220" i="13"/>
  <c r="U220" i="13" s="1"/>
  <c r="T78" i="13"/>
  <c r="U78" i="13" s="1"/>
  <c r="T163" i="13"/>
  <c r="T253" i="13"/>
  <c r="T74" i="13"/>
  <c r="U74" i="13" s="1"/>
  <c r="R294" i="13"/>
  <c r="T294" i="13" s="1"/>
  <c r="U294" i="13" s="1"/>
  <c r="R144" i="13"/>
  <c r="T144" i="13" s="1"/>
  <c r="U144" i="13" s="1"/>
  <c r="R322" i="13"/>
  <c r="T322" i="13" s="1"/>
  <c r="U322" i="13" s="1"/>
  <c r="K2" i="13"/>
  <c r="B292" i="13"/>
  <c r="T224" i="13"/>
  <c r="U224" i="13" s="1"/>
  <c r="B266" i="13"/>
  <c r="T134" i="13"/>
  <c r="U134" i="13" s="1"/>
  <c r="B294" i="13"/>
  <c r="J69" i="13"/>
  <c r="J237" i="13"/>
  <c r="J207" i="13"/>
  <c r="T192" i="13"/>
  <c r="V88" i="3"/>
  <c r="S69" i="13" s="1"/>
  <c r="T69" i="13" s="1"/>
  <c r="U69" i="13" s="1"/>
  <c r="V256" i="3"/>
  <c r="S237" i="13" s="1"/>
  <c r="T237" i="13" s="1"/>
  <c r="U237" i="13" s="1"/>
  <c r="J279" i="13"/>
  <c r="K279" i="13" s="1"/>
  <c r="R205" i="9"/>
  <c r="R91" i="9"/>
  <c r="V94" i="3"/>
  <c r="S75" i="13" s="1"/>
  <c r="T75" i="13" s="1"/>
  <c r="U75" i="13" s="1"/>
  <c r="J315" i="13"/>
  <c r="K315" i="13" s="1"/>
  <c r="J123" i="13"/>
  <c r="R139" i="9"/>
  <c r="R330" i="9"/>
  <c r="T178" i="13"/>
  <c r="U178" i="13" s="1"/>
  <c r="J99" i="13"/>
  <c r="B248" i="13"/>
  <c r="J189" i="13"/>
  <c r="J291" i="13"/>
  <c r="K291" i="13" s="1"/>
  <c r="R294" i="9"/>
  <c r="V208" i="3"/>
  <c r="S189" i="13" s="1"/>
  <c r="T189" i="13" s="1"/>
  <c r="U189" i="13" s="1"/>
  <c r="J87" i="13"/>
  <c r="J57" i="13"/>
  <c r="V124" i="3"/>
  <c r="S105" i="13" s="1"/>
  <c r="T105" i="13" s="1"/>
  <c r="U105" i="13" s="1"/>
  <c r="V64" i="3"/>
  <c r="S45" i="13" s="1"/>
  <c r="T45" i="13" s="1"/>
  <c r="B321" i="13"/>
  <c r="V261" i="3"/>
  <c r="S242" i="13" s="1"/>
  <c r="T242" i="13" s="1"/>
  <c r="V76" i="3"/>
  <c r="S57" i="13" s="1"/>
  <c r="T57" i="13" s="1"/>
  <c r="U57" i="13" s="1"/>
  <c r="R73" i="9"/>
  <c r="V286" i="3"/>
  <c r="S267" i="13" s="1"/>
  <c r="T267" i="13" s="1"/>
  <c r="U267" i="13" s="1"/>
  <c r="R258" i="9"/>
  <c r="V262" i="3"/>
  <c r="S243" i="13" s="1"/>
  <c r="T243" i="13" s="1"/>
  <c r="J261" i="13"/>
  <c r="V280" i="3"/>
  <c r="S261" i="13" s="1"/>
  <c r="T261" i="13" s="1"/>
  <c r="R283" i="9"/>
  <c r="R306" i="9"/>
  <c r="R85" i="9"/>
  <c r="V118" i="3"/>
  <c r="S99" i="13" s="1"/>
  <c r="T99" i="13" s="1"/>
  <c r="U99" i="13" s="1"/>
  <c r="R133" i="9"/>
  <c r="R103" i="9"/>
  <c r="V136" i="3"/>
  <c r="S117" i="13" s="1"/>
  <c r="T117" i="13" s="1"/>
  <c r="U117" i="13" s="1"/>
  <c r="V106" i="3"/>
  <c r="S87" i="13" s="1"/>
  <c r="T87" i="13" s="1"/>
  <c r="U87" i="13" s="1"/>
  <c r="R199" i="9"/>
  <c r="J117" i="13"/>
  <c r="V202" i="3"/>
  <c r="S183" i="13" s="1"/>
  <c r="T183" i="13" s="1"/>
  <c r="U183" i="13" s="1"/>
  <c r="V39" i="3"/>
  <c r="S20" i="13" s="1"/>
  <c r="T20" i="13" s="1"/>
  <c r="U20" i="13" s="1"/>
  <c r="V279" i="3"/>
  <c r="S260" i="13" s="1"/>
  <c r="T260" i="13" s="1"/>
  <c r="R115" i="9"/>
  <c r="J183" i="13"/>
  <c r="J20" i="13"/>
  <c r="R276" i="9"/>
  <c r="V317" i="3"/>
  <c r="S298" i="13" s="1"/>
  <c r="T298" i="13" s="1"/>
  <c r="R247" i="9"/>
  <c r="R313" i="9"/>
  <c r="V250" i="3"/>
  <c r="S231" i="13" s="1"/>
  <c r="T231" i="13" s="1"/>
  <c r="U231" i="13" s="1"/>
  <c r="B253" i="13"/>
  <c r="J231" i="13"/>
  <c r="V237" i="3"/>
  <c r="S218" i="13" s="1"/>
  <c r="T218" i="13" s="1"/>
  <c r="R234" i="9"/>
  <c r="R79" i="9"/>
  <c r="R193" i="9"/>
  <c r="T80" i="13"/>
  <c r="U80" i="13" s="1"/>
  <c r="J63" i="13"/>
  <c r="V310" i="3"/>
  <c r="S291" i="13" s="1"/>
  <c r="T291" i="13" s="1"/>
  <c r="V298" i="3"/>
  <c r="S279" i="13" s="1"/>
  <c r="T279" i="13" s="1"/>
  <c r="U279" i="13" s="1"/>
  <c r="J298" i="13"/>
  <c r="K298" i="13" s="1"/>
  <c r="J219" i="13"/>
  <c r="J218" i="13"/>
  <c r="R277" i="9"/>
  <c r="J286" i="13"/>
  <c r="K286" i="13" s="1"/>
  <c r="V268" i="3"/>
  <c r="S249" i="13" s="1"/>
  <c r="T249" i="13" s="1"/>
  <c r="U249" i="13" s="1"/>
  <c r="R37" i="9"/>
  <c r="R235" i="9"/>
  <c r="V195" i="3"/>
  <c r="S176" i="13" s="1"/>
  <c r="T176" i="13" s="1"/>
  <c r="U176" i="13" s="1"/>
  <c r="R181" i="9"/>
  <c r="T165" i="13"/>
  <c r="U165" i="13" s="1"/>
  <c r="R253" i="9"/>
  <c r="T266" i="13"/>
  <c r="U266" i="13" s="1"/>
  <c r="T201" i="13"/>
  <c r="U201" i="13" s="1"/>
  <c r="B247" i="13"/>
  <c r="Q316" i="13"/>
  <c r="T316" i="13" s="1"/>
  <c r="U316" i="13" s="1"/>
  <c r="B295" i="13"/>
  <c r="B246" i="13"/>
  <c r="B255" i="13"/>
  <c r="B326" i="13"/>
  <c r="B245" i="13"/>
  <c r="B252" i="13"/>
  <c r="B270" i="13"/>
  <c r="B250" i="13"/>
  <c r="B308" i="13"/>
  <c r="B254" i="13"/>
  <c r="J105" i="13"/>
  <c r="J267" i="13"/>
  <c r="K267" i="13" s="1"/>
  <c r="V226" i="3"/>
  <c r="S207" i="13" s="1"/>
  <c r="T207" i="13" s="1"/>
  <c r="U207" i="13" s="1"/>
  <c r="J260" i="13"/>
  <c r="K260" i="13" s="1"/>
  <c r="R265" i="9"/>
  <c r="J249" i="13"/>
  <c r="K249" i="13" s="1"/>
  <c r="V249" i="3"/>
  <c r="S230" i="13" s="1"/>
  <c r="T230" i="13" s="1"/>
  <c r="U230" i="13" s="1"/>
  <c r="R246" i="9"/>
  <c r="V305" i="3"/>
  <c r="S286" i="13" s="1"/>
  <c r="T286" i="13" s="1"/>
  <c r="U286" i="13" s="1"/>
  <c r="J243" i="13"/>
  <c r="J224" i="13"/>
  <c r="B310" i="13"/>
  <c r="B251" i="13"/>
  <c r="B309" i="13"/>
  <c r="R395" i="9"/>
  <c r="B281" i="13"/>
  <c r="B147" i="13" l="1"/>
  <c r="K147" i="13"/>
  <c r="B219" i="13"/>
  <c r="K219" i="13"/>
  <c r="B231" i="13"/>
  <c r="K231" i="13"/>
  <c r="B261" i="13"/>
  <c r="K261" i="13"/>
  <c r="B105" i="13"/>
  <c r="K105" i="13"/>
  <c r="K218" i="13"/>
  <c r="B218" i="13"/>
  <c r="K117" i="13"/>
  <c r="B117" i="13"/>
  <c r="B243" i="13"/>
  <c r="K243" i="13"/>
  <c r="B99" i="13"/>
  <c r="K99" i="13"/>
  <c r="K207" i="13"/>
  <c r="B207" i="13"/>
  <c r="B237" i="13"/>
  <c r="K237" i="13"/>
  <c r="B69" i="13"/>
  <c r="K69" i="13"/>
  <c r="B224" i="13"/>
  <c r="K224" i="13"/>
  <c r="B189" i="13"/>
  <c r="K189" i="13"/>
  <c r="B123" i="13"/>
  <c r="K123" i="13"/>
  <c r="K183" i="13"/>
  <c r="B183" i="13"/>
  <c r="B57" i="13"/>
  <c r="K57" i="13"/>
  <c r="K63" i="13"/>
  <c r="B63" i="13"/>
  <c r="K20" i="13"/>
  <c r="B20" i="13"/>
  <c r="B87" i="13"/>
  <c r="K87" i="13"/>
  <c r="B315" i="13"/>
  <c r="B279" i="13"/>
  <c r="B291" i="13"/>
  <c r="B298" i="13"/>
  <c r="B286" i="13"/>
  <c r="B260" i="13"/>
  <c r="B267" i="13"/>
  <c r="U331" i="13"/>
  <c r="B249" i="13"/>
  <c r="B316" i="13"/>
</calcChain>
</file>

<file path=xl/sharedStrings.xml><?xml version="1.0" encoding="utf-8"?>
<sst xmlns="http://schemas.openxmlformats.org/spreadsheetml/2006/main" count="5461" uniqueCount="568">
  <si>
    <t>EMPRESA SOCIAL DEL ESTADO</t>
  </si>
  <si>
    <t>BELLOSALUD</t>
  </si>
  <si>
    <t>MUNICIPIO DE BELLO</t>
  </si>
  <si>
    <t>CODIGO</t>
  </si>
  <si>
    <t>ARTICULO</t>
  </si>
  <si>
    <t>U. MANEJO</t>
  </si>
  <si>
    <t xml:space="preserve">FRASCO              </t>
  </si>
  <si>
    <t xml:space="preserve">TABLETA             </t>
  </si>
  <si>
    <t xml:space="preserve">SOBRES              </t>
  </si>
  <si>
    <t xml:space="preserve">FRASCO X 50 ML      </t>
  </si>
  <si>
    <t xml:space="preserve">TUBO                </t>
  </si>
  <si>
    <t>INYECTABLE</t>
  </si>
  <si>
    <t xml:space="preserve">AMPOLLA             </t>
  </si>
  <si>
    <t xml:space="preserve">INYECTABLE          </t>
  </si>
  <si>
    <t>BOLSA</t>
  </si>
  <si>
    <t xml:space="preserve">TABLETAS            </t>
  </si>
  <si>
    <t xml:space="preserve">Inyectable          </t>
  </si>
  <si>
    <t>TABLETA</t>
  </si>
  <si>
    <t>SUSPENSIÓN ORAL</t>
  </si>
  <si>
    <t>FRASCO</t>
  </si>
  <si>
    <t>CAPSULA</t>
  </si>
  <si>
    <t xml:space="preserve">SOBRE               </t>
  </si>
  <si>
    <t xml:space="preserve">FCO AMPOLLA         </t>
  </si>
  <si>
    <t>JARABE</t>
  </si>
  <si>
    <t xml:space="preserve">Frasco              </t>
  </si>
  <si>
    <t xml:space="preserve">UNIDAD              </t>
  </si>
  <si>
    <t xml:space="preserve">BOLSA               </t>
  </si>
  <si>
    <t xml:space="preserve">FRASCO X 240 ML     </t>
  </si>
  <si>
    <t xml:space="preserve">FRASCO X 120 ML     </t>
  </si>
  <si>
    <t xml:space="preserve">Gotas oftalmicas    </t>
  </si>
  <si>
    <t>CONS.PROM.</t>
  </si>
  <si>
    <t>EXIST.</t>
  </si>
  <si>
    <t>NmE</t>
  </si>
  <si>
    <t>PR.</t>
  </si>
  <si>
    <t>Ctrl</t>
  </si>
  <si>
    <t>NME</t>
  </si>
  <si>
    <t>CAP</t>
  </si>
  <si>
    <t>CANT</t>
  </si>
  <si>
    <t>Nit. 811.007.148-5</t>
  </si>
  <si>
    <t>Carrera 42 No 20E 91</t>
  </si>
  <si>
    <t>Tel: 465 01 10 - 448 20 30</t>
  </si>
  <si>
    <t>ORDEN DE COMPRA</t>
  </si>
  <si>
    <t>TIEMPO DE REPOSICIÓN (Tr):</t>
  </si>
  <si>
    <t>TIEMPO DE ADQUISICIÓN:</t>
  </si>
  <si>
    <t>UNIDAD</t>
  </si>
  <si>
    <t>TUBO</t>
  </si>
  <si>
    <t>SOBRE</t>
  </si>
  <si>
    <t>CAJA</t>
  </si>
  <si>
    <t>IMPLANTE SUBDERMICO - IMPLANON</t>
  </si>
  <si>
    <t>LIDOCAINA 2% JALEA</t>
  </si>
  <si>
    <t>IMIPRAMINA 10 MG TABLETA</t>
  </si>
  <si>
    <t>INMUNOGLOBULINA 300ug ANTI D AMPOLLA</t>
  </si>
  <si>
    <t>ATROPINA 1% AMPOLLA</t>
  </si>
  <si>
    <t>ZIDOVUDINA 10 MG/ML AMPOLLA (RETROVIR)</t>
  </si>
  <si>
    <t>ONDANSETRON 8mg/4ml AMPOLLA</t>
  </si>
  <si>
    <t>ESTROGENOS CONJUGADOS 0.625 mg TABLETA</t>
  </si>
  <si>
    <t>CANTIDAD TOTAL</t>
  </si>
  <si>
    <t>Z</t>
  </si>
  <si>
    <t>-</t>
  </si>
  <si>
    <t>R</t>
  </si>
  <si>
    <t>P</t>
  </si>
  <si>
    <t>LECHE EN POLVO LACTANTES 0-6 MESES (S-26 GOLD) X 400 G</t>
  </si>
  <si>
    <t>LEVOTIROXINA SODICA 75 MCG TABLETA</t>
  </si>
  <si>
    <t>LEVOTIROXINA SODICA 25 MCG TABLETA</t>
  </si>
  <si>
    <t>AMPICILINA 1G + SULBACTAM 0.5 G AMPOLLA</t>
  </si>
  <si>
    <t>LEVODOPA 100MG + CARBIDOPA 25 MG TABLETA</t>
  </si>
  <si>
    <t>SULFATO FERROSO 100 MG TABLETA</t>
  </si>
  <si>
    <t>MARCA</t>
  </si>
  <si>
    <t>GENFAR</t>
  </si>
  <si>
    <t>OXICODONA 20 MG TABLETA (CONTROL ESPECIAL)</t>
  </si>
  <si>
    <t>ACIDO FOLICO 5MG TABLETAS</t>
  </si>
  <si>
    <t>LEVOTIROXINA SODICA 150MCG TABLETA</t>
  </si>
  <si>
    <t>CICLOPENTOLATO HCL 1% (CYCLOGYL) GOTAS OFTALMICAS</t>
  </si>
  <si>
    <t>TENOFOVIR DISOPROXIL FUMARATO 300 MG - EMTRICITABINA 200 MG TASBLETAS (EMTRIFOVIR)</t>
  </si>
  <si>
    <t>ATAZANAVIR 300 MG TABLETAS</t>
  </si>
  <si>
    <t>RITONAVIR 100 MG TABLETA (NORVIR)</t>
  </si>
  <si>
    <t>ALOPURINOL 100 mg TABLETA</t>
  </si>
  <si>
    <t>ALOPURINOL 300 mg  TABLETA</t>
  </si>
  <si>
    <t>DIFENHIDRAMINA 50 mg  CAPSULA</t>
  </si>
  <si>
    <t>DIFENHIDRAMINA 12.5mg/5ml  JARABE</t>
  </si>
  <si>
    <t>LORATADINA 5 mg/5ml JARABE</t>
  </si>
  <si>
    <t>LORATADINA 10 mg  TABLETA</t>
  </si>
  <si>
    <t>AMOXACILINA 250 mg/5ml  SUSPENSIÓN ORAL</t>
  </si>
  <si>
    <t>AMOXACILINA 500 mg TABLETA</t>
  </si>
  <si>
    <t>AMPICILINA 250 mg/5 mL  SUSPENSIÓN ORAL</t>
  </si>
  <si>
    <t>AMPICILINA 500 mg CAPSULA</t>
  </si>
  <si>
    <t>CLOROQUINA 150 mg  TABLETA</t>
  </si>
  <si>
    <t>DOXICICLINA 100 mg  TABLETA</t>
  </si>
  <si>
    <t>DICLOXACILINA 250 mg  SUSPENSIÓN ORAL</t>
  </si>
  <si>
    <t>DICLOXACILINA 500 mg  CAPSULA</t>
  </si>
  <si>
    <t>CLARITROMICINA 500 mg TABLETA</t>
  </si>
  <si>
    <t>CEFALEXINA 250 mg/5ml  SUSPENSIÓN ORAL</t>
  </si>
  <si>
    <t>CEFALEXINA  500 mg  TABLETA</t>
  </si>
  <si>
    <t>CEFRADINA 500 mg TABLETA</t>
  </si>
  <si>
    <t>GENTAMICINA 80 mg/2ml AMPOLLA</t>
  </si>
  <si>
    <t>GENTAMICINA 160 mg/2ml AMPOLLA</t>
  </si>
  <si>
    <t>ERITROMICINA 500 mg TABLETA</t>
  </si>
  <si>
    <t>CIPROFLOXACINA 500 mg TABLETA</t>
  </si>
  <si>
    <t>NITROFURANTOINA 100 mg TABLETA</t>
  </si>
  <si>
    <t>NORFLOXACINA 400 mg TABLETA</t>
  </si>
  <si>
    <t>TRIMETOPRIN-SULFA 160-800 mg TABLETA</t>
  </si>
  <si>
    <t>FLUCONAZOL 200 mg CAPSULA</t>
  </si>
  <si>
    <t>NISTATINA 100.000 u.i  SUSPENSIÓN ORAL</t>
  </si>
  <si>
    <t>METRONIDAZOL 250 mg/5mL  SUSPENSIÓN ORAL</t>
  </si>
  <si>
    <t>METRONIDAZOL 500 mg TABLETA</t>
  </si>
  <si>
    <t>TINIDAZOL 500 mg TABLETA</t>
  </si>
  <si>
    <t>TINIDAZOL 1mg/5ml (20  %) SUSPENSIÓN ORAL</t>
  </si>
  <si>
    <t>ALBENDAZOL 2% SUSPENSIÓN ORAL</t>
  </si>
  <si>
    <t>ALBENDAZOL 200 mg TABLETA</t>
  </si>
  <si>
    <t>MEBENDAZOL 100 mg/5 Ml SUSPENSIÓN ORAL</t>
  </si>
  <si>
    <t>PIRANTEL PAMOATO 250 mg/5ml SUSPENSIÓN ORAL</t>
  </si>
  <si>
    <t>ACYCLOVIR 200 mg  TABLETA</t>
  </si>
  <si>
    <t>DICLOFENACO 75 mg/3mlAMPOLLA</t>
  </si>
  <si>
    <t>DICLOFENACO 50 mg TABLETA</t>
  </si>
  <si>
    <t>IBUPROFENO 400 mg TABLETA</t>
  </si>
  <si>
    <t>NAPROXEN 250 mg  TABLETA</t>
  </si>
  <si>
    <t>SULFASALAZINA 500 mg TABLETA</t>
  </si>
  <si>
    <t>ISOSORBIDE DINITRATO 5 mg TABLETA</t>
  </si>
  <si>
    <t>ISOSORBIDE DINITRATO 10 mg TABLETA</t>
  </si>
  <si>
    <t>NIFEDIPINA 10 mg CAPSULA</t>
  </si>
  <si>
    <t>VERAPAMILO 80 mg TABLETA</t>
  </si>
  <si>
    <t>VERAPAMILO 120 mg TABLETA</t>
  </si>
  <si>
    <t>CLONIDINA 150 mcg TABLETA</t>
  </si>
  <si>
    <t>LOSARTAN 50 mg TABLETA</t>
  </si>
  <si>
    <t>LOSARTAN 100 mg TABLETA</t>
  </si>
  <si>
    <t>CAPTOPRIL 50 mg  TABLETA</t>
  </si>
  <si>
    <t>ENALAPRIL 20 mg  TABLETA</t>
  </si>
  <si>
    <t>ENALAPRIL 5mg TABLETA</t>
  </si>
  <si>
    <t>METOPROLOL 50 mg TABLETA</t>
  </si>
  <si>
    <t>METOPROLOL 100 mg TABLETA</t>
  </si>
  <si>
    <t>PROPANOLOL 80 mg  TABLETA</t>
  </si>
  <si>
    <t>ESPIRONOLACTONA 100mg TABLETA</t>
  </si>
  <si>
    <t>ESPIRONOLACTONA 25mg TABLETA</t>
  </si>
  <si>
    <t>FUROSEMIDA 40 mg TABLETA</t>
  </si>
  <si>
    <t>HIDROCLOROTIAZIDA 25 mg TABLETA</t>
  </si>
  <si>
    <t>AMLODIPINO 5 mg TABLETA</t>
  </si>
  <si>
    <t>BISACODILO 5mg TABLETA</t>
  </si>
  <si>
    <t>LOPERAMIDA 2 mg TABLETA</t>
  </si>
  <si>
    <t>METOCLOPRAMIDA 4 mg/m lGOTAS</t>
  </si>
  <si>
    <t>HIDROXIDO ALUMINIO + MAGNESIO + SIMETICONA  SUSPENSIÓN ORAL</t>
  </si>
  <si>
    <t>METOCLOPRAMIDA 10 mg TABLETA</t>
  </si>
  <si>
    <t>HIOSCINA BUTILBROMURO 10 mg TABLETA</t>
  </si>
  <si>
    <t>RANITIDINA 150 mg  TABLETA</t>
  </si>
  <si>
    <t>RANITIDINA 300 mgTABLETA</t>
  </si>
  <si>
    <t>SUCRALFATE 1 g  TABLETA</t>
  </si>
  <si>
    <t>GLIBENCLAMIDA 5 mg  TABLETA</t>
  </si>
  <si>
    <t>METFORMINA 850 mg TABLETA</t>
  </si>
  <si>
    <t>INSULINA R (CRISTALINA) 100 ui/ml AMPOLLA</t>
  </si>
  <si>
    <t>GEMFIBROZILO 600 mg TABLETA</t>
  </si>
  <si>
    <t>LOVASTATINA 20 mg TABLETA</t>
  </si>
  <si>
    <t>ATORVASTATINA 20 mg TABLETA</t>
  </si>
  <si>
    <t>ENANTATO + VALERATO 50mg-mg/ml AMPOLLA</t>
  </si>
  <si>
    <t>ETINILESTRADIOL + LEVONORGESTREL 0.03-0.15 mg TABLETA</t>
  </si>
  <si>
    <t>DEXAMETASONA 8 mg/ml  AMPOLLA</t>
  </si>
  <si>
    <t>BETAMETASONA FOSFATO SÓDICO 4mg/ml AMPOLLA</t>
  </si>
  <si>
    <t>DEXAMETASONA 4 mg/ml  AMPOLLA</t>
  </si>
  <si>
    <t>PREDNISOLONA 5 mg TABLETA</t>
  </si>
  <si>
    <t>MEDROXIPROGESTERONA 150 mg/3ml AMPOLLA</t>
  </si>
  <si>
    <t>LEVOTIROXINA SODICA 50 mcg TABLETA</t>
  </si>
  <si>
    <t>METIMAZOL 5 mg TABLETA</t>
  </si>
  <si>
    <t>SALES DE REHIDRATACION POLVO</t>
  </si>
  <si>
    <t>METILERGOMETRINA 0.2mg/ml AMPOLLA (CONTROL ESPECIAL)</t>
  </si>
  <si>
    <t>DEXAMETASONA + NEOMICINA + POLIMIXINA SOLUCIÓN OFTALMICA</t>
  </si>
  <si>
    <t>GENTAMICINA 3 mg/ml SOLUCIÓN OFTALMICA</t>
  </si>
  <si>
    <t>COLISTINA + CORTICOIDE + NEOMICINA GOTAS OTICAS</t>
  </si>
  <si>
    <t>TIMOLOL MALEATO 0.50% SOLUCIÓN OFTALMICA</t>
  </si>
  <si>
    <t>PREDNISOLONA + FENILEFRINA 1%+0.12% SOLUCIÓN OFTALMICA</t>
  </si>
  <si>
    <t>PREDNISOLONA 0.12% (PREDNEFRIN) FCO X 15 ML</t>
  </si>
  <si>
    <t>CROMOGLICATO DE SODIO 4% GOTAS NASALES</t>
  </si>
  <si>
    <t>CROMOGLICATO DE SODIO 2% GOTAS NASALES</t>
  </si>
  <si>
    <t>LIDOCAINA + HIDROCORTISONA 60mg+5mg SUPOSITORIOS</t>
  </si>
  <si>
    <t>ACIDO RETINOICO 0.05% LOCIÓN</t>
  </si>
  <si>
    <t>SULFADIAZINA DE PLATA 1% CREMA</t>
  </si>
  <si>
    <t>HIDROCORTISONA 0.50% LOCIÓN</t>
  </si>
  <si>
    <t>HIDROCORTISONA 1% CREMA</t>
  </si>
  <si>
    <t>CLOTRIMAZOL 100 mg  TABLETA VAGINAL</t>
  </si>
  <si>
    <t>CLOTRIMAZOL 1% SOLUCIÓN TÓPICA</t>
  </si>
  <si>
    <t>CLOTRIMAZOL 1% CREMA TÓPICA</t>
  </si>
  <si>
    <t>CLOTRIMAZOL 1% CREMA VAGINAL</t>
  </si>
  <si>
    <t>METRONIDAZOL 500 mg OVULO</t>
  </si>
  <si>
    <t>OXIMETAZOLINA 0.025% GOTAS NASALES</t>
  </si>
  <si>
    <t>METOCARBAMOL 750 mg TABLETA</t>
  </si>
  <si>
    <t>BROMURO DE IPRATROPIO 0.02 mg INHALADOR</t>
  </si>
  <si>
    <t>TEOFILINA 125 mg TABLETA</t>
  </si>
  <si>
    <t>BECLOMETASONA 50 mcg  INHALADOR</t>
  </si>
  <si>
    <t>KETOTIFENO 0.01% (1mg/5ml) JARABE</t>
  </si>
  <si>
    <t>AZATIOPRINA 50  mg TABLETA</t>
  </si>
  <si>
    <t>METOTREXATE 2.5 MG TABLETAS</t>
  </si>
  <si>
    <t>WARFARINA SODICA 5 mg TABLETA</t>
  </si>
  <si>
    <t>OXITOCINA 10 u.i AMPOLLA (CONTROL ESPECIAL)</t>
  </si>
  <si>
    <t>MORFINA CLORHIDRATO 10 mg /1ML  AMPOLLA (CONTROL ESPECIAL)</t>
  </si>
  <si>
    <t>PIPOTIAZINA 25 mg/ml AMPOLLA</t>
  </si>
  <si>
    <t>TRAMADOL 100 mg  SOLUCIÓN ORAL</t>
  </si>
  <si>
    <t>ACETAMINOFEN 100 mg/ml  SOLUCIÓN ORAL (GOTAS)</t>
  </si>
  <si>
    <t>CLOZAPINA 100 mg  TABLETA (CONTROL ESPECIAL)</t>
  </si>
  <si>
    <t>CLOZAPINA 25 mg  TABLETA (CONTROL ESPECIAL)</t>
  </si>
  <si>
    <t>ACIDO ACETIL SALICILICO 100 mg  TABLETA</t>
  </si>
  <si>
    <t>CLOPIDROGUEL 75 mg TABLETA</t>
  </si>
  <si>
    <t>FLUOXETINA 20 mg CAPSULA</t>
  </si>
  <si>
    <t>DIMENHIDRINATO 50 mg TABLETA</t>
  </si>
  <si>
    <t>CARBAMAZEPINA 100mg/5ml  SUSPENSIÓN ORAL</t>
  </si>
  <si>
    <t>CARBAMAZEPINA 200 mg TABLETA</t>
  </si>
  <si>
    <t>FENOBARBITAL 100 mg TABLETA (CONTROL ESPECIAL)</t>
  </si>
  <si>
    <t>METILFENIDATO 10 mg TABLETA (CONTROL ESPECIAL)</t>
  </si>
  <si>
    <t>LITIO CARBONATO 300mg TABLETA</t>
  </si>
  <si>
    <t>AMITRIPTILINA 25 mg  TABLETA</t>
  </si>
  <si>
    <t>IMIPRAMINA 25mg TABLETA</t>
  </si>
  <si>
    <t>TRAZODONA 50 mg  TABLETA</t>
  </si>
  <si>
    <t>ERGOTAMINA+CAFEINA 1-100mg TABLETA</t>
  </si>
  <si>
    <t>AMANTADINA 100 mg TABLETA</t>
  </si>
  <si>
    <t>BIPERIDENO CLORHIDRATO 2 mg TABLETA</t>
  </si>
  <si>
    <t>LEVODOPA-CARBIDOPA 250-25mg TABLETA</t>
  </si>
  <si>
    <t>HALOPERIDOL 5MG TAB</t>
  </si>
  <si>
    <t>HALOPERIDOL 10 mg TABLETA</t>
  </si>
  <si>
    <t>LEVOMEPROMAZINA 04% SOLUCIÓN ORAL</t>
  </si>
  <si>
    <t>LEVOMEPROMAZINA 25 mg TABLETA</t>
  </si>
  <si>
    <t>LEVOMEPROMAZINA 100 mg TABLETA</t>
  </si>
  <si>
    <t>ALPRAZOLAM 0.25 mg TABLETA (CONTROL ESPECIAL)</t>
  </si>
  <si>
    <t>CALCITRIOL 0.5 MCG CAPSULAS</t>
  </si>
  <si>
    <t>CALCITRIOL 0.25 mg CAPSULA</t>
  </si>
  <si>
    <t>TIAMINA 300 mg TABLETA</t>
  </si>
  <si>
    <t>TIAMINA 100 mg/ml AMPOLLA</t>
  </si>
  <si>
    <t>ACIDO FOLICO 1 mg   TABLETA</t>
  </si>
  <si>
    <t>SULFATO FERROSO 300 mg  TABLETA</t>
  </si>
  <si>
    <t>ACIDO ASCORBICO 500 mg TABLETA</t>
  </si>
  <si>
    <t>ERITROMICINA 5%  (250mg/5ml) SUSPENSIÓN ORAL</t>
  </si>
  <si>
    <t>MEBENDAZOL 100 mg  TABLETA</t>
  </si>
  <si>
    <t>NAPROXENO 150 mg/5ml  SUSPENSIÓN ORAL</t>
  </si>
  <si>
    <t>ALFAMETILDOPA 250 mg TABLETA</t>
  </si>
  <si>
    <t>OMEPRAZOL 20 mg CAPSULA</t>
  </si>
  <si>
    <t>LEVOTIROXINA SODICA 100 mcg TABLETA</t>
  </si>
  <si>
    <t>LEVOTIROXINA SODICA 125 mcg TABLETA  (EUTIROX)</t>
  </si>
  <si>
    <t>LEVONORGESTREL 30 mcg  TABLETA</t>
  </si>
  <si>
    <t>DIHIDROCODEINA 2,42mg/ml (0,242%) JARABE</t>
  </si>
  <si>
    <t>BECLOMETASONA 250 mcg/dosis INHALADOR</t>
  </si>
  <si>
    <t>ACETAMINOFEN 1.5%  (150mg/5ml) JARABE</t>
  </si>
  <si>
    <t>FLUOXETINA 20 mg/5ml JARABE</t>
  </si>
  <si>
    <t>HALOPERIDOL 0.20% SOLUCIÓN ORAL</t>
  </si>
  <si>
    <t>VITAMINA A 50.000 u.i TABLETA</t>
  </si>
  <si>
    <t>ACIDO ASCORBICO 10% SOLUCIÓN ORAL</t>
  </si>
  <si>
    <t>PIRIDOXINA 50mg TABLETA</t>
  </si>
  <si>
    <t>CLORFENIRAMINA 4 mg TABLETA</t>
  </si>
  <si>
    <t>CLORFENIRAMINA 2 mg/5ml JARABE</t>
  </si>
  <si>
    <t>HIDROXICINA 100 mg/2ml AMPOLLA</t>
  </si>
  <si>
    <t>AZITROMICINA 500 mg TABLETA</t>
  </si>
  <si>
    <t>CEFALOTINA 1 gr AMPOLLA</t>
  </si>
  <si>
    <t>AMPICILINA 500 mg AMPOLLA</t>
  </si>
  <si>
    <t>AMPICILINA 1 g/3.4 ml  AMPOLLA</t>
  </si>
  <si>
    <t>OXACILINA 1 g AMPOLLA</t>
  </si>
  <si>
    <t>PENICILINA BENZATINICA 2.400.000 u.i AMPOLLA</t>
  </si>
  <si>
    <t>PENICILINA BENZATINICA 1.200.000 u.i AMPOLLA</t>
  </si>
  <si>
    <t>PENICILINA CRISTALINA 1.000.000 u.i AMPOLLA</t>
  </si>
  <si>
    <t>PENICILINA CRISTALINA 5.000.000 u.i AMPOLLA</t>
  </si>
  <si>
    <t>CIPROFLOXACINA 100mg/10ml AMPOLLA</t>
  </si>
  <si>
    <t>CEFTRIAXONA 1 gr AMPOLLA</t>
  </si>
  <si>
    <t>AMIKACINA 100 mg/2ml AMPOLLA</t>
  </si>
  <si>
    <t>AMIKACINA 500 mg/2mL AMPOLLA</t>
  </si>
  <si>
    <t>TRIMETROPIM-SULFA 40-200 mg/5ml SUSPENSIÓN ORAL</t>
  </si>
  <si>
    <t>KETOCONAZOL 200 mg TABLETA</t>
  </si>
  <si>
    <t>NISTATINA 100.000 u.i  CREMA</t>
  </si>
  <si>
    <t>METRONIDAZOL 125 MG/5ML SUSPENSIÓN</t>
  </si>
  <si>
    <t>PIRANTEL PAMOATO 250 mg TABLETA</t>
  </si>
  <si>
    <t>ADRENALINA 1mg/ml AMPOLLA</t>
  </si>
  <si>
    <t>MESALAZINA 500 mg TABLETA</t>
  </si>
  <si>
    <t>CALCIO GLUCONATO 10% AMPOLLA</t>
  </si>
  <si>
    <t>SULFATO DE MAGNESIO 20% AMPOLLA</t>
  </si>
  <si>
    <t>BICARBONATO DE SODIO 10mEg  /10ml  AMPOLLA</t>
  </si>
  <si>
    <t>AMIODARONA 150 mg AMPOLLA</t>
  </si>
  <si>
    <t>NITROPRUSIATO DE SODIO 50 mg AMPOLLA</t>
  </si>
  <si>
    <t>NITROGLICERINA 50 mg/10ml AMPOLLA</t>
  </si>
  <si>
    <t>DOPAMINA 200 mg/5ml AMPOLLA</t>
  </si>
  <si>
    <t>METOPROLOL 5mg/5ml AMPOLLA</t>
  </si>
  <si>
    <t>LABETALOL HCL 100 MG/20ML SOLUCIÓN INYECTABLE</t>
  </si>
  <si>
    <t>BETAMETILDIGOXINA 0.6  mg/ml  SOLUCIÓN ORAL</t>
  </si>
  <si>
    <t>FUROSEMIDA 2% (20 mg/2 mL) AMPOLLA</t>
  </si>
  <si>
    <t>METOCLOPRAMIDA 10 mg/2ml  AMPOLLA</t>
  </si>
  <si>
    <t>HIOSCINA BUTILBROMURO 20 mg/ml AMPOLLA</t>
  </si>
  <si>
    <t>HIOSCINA NBUTILBROMURO + DIPIRONA 20 mg+2500 mg/5ml AMPOLLA</t>
  </si>
  <si>
    <t>RANITIDINA 1% (50mg/2ml) AMPOLLA</t>
  </si>
  <si>
    <t>COLESTIRAMINA 4 g  POLVO</t>
  </si>
  <si>
    <t>BROMOCRIPTINA 2.5 mg  TABLETA</t>
  </si>
  <si>
    <t>HIDROCORTISONA 100 mg AMPOLLA</t>
  </si>
  <si>
    <t>PREDNISONA 50 mg  TABLETA</t>
  </si>
  <si>
    <t>AGUA ESTERIL 5 ml  AMPOLLA</t>
  </si>
  <si>
    <t>CLORURO DE SODIO 2 mEq/ml AMPOLLA</t>
  </si>
  <si>
    <t>LEVONORGESTREL 0.75 mg TABLETA</t>
  </si>
  <si>
    <t>IMPLNTE SUBDERMICO SINOIMPLANT</t>
  </si>
  <si>
    <t>PREDNISOLONA ACETATO 1% SOLUCIÓN OFTALMICA (CORTIOFTAL) FCO X 15 ML</t>
  </si>
  <si>
    <t>NITROFURAZONA 0.20% POMADA X 40 GR</t>
  </si>
  <si>
    <t>FLUORACILO 5% UNGÜENTO</t>
  </si>
  <si>
    <t>AMINOFILINA 2.40% AMPOLLA</t>
  </si>
  <si>
    <t>TERBUTALINA 10 mg GOTAS</t>
  </si>
  <si>
    <t>ENOXAPARINA 40 mh  (0.4%) AMPOLLA</t>
  </si>
  <si>
    <t>HEPARINA SODICA 5.000 u.i/ml AMPOLLA</t>
  </si>
  <si>
    <t>TOXOIDE TETANICO 0.5 ml AMPOLLA</t>
  </si>
  <si>
    <t>VITAMINA K 1 mg/1ml AMPOLLA</t>
  </si>
  <si>
    <t>VITAMINA K 10MG/ML AMPOLLA</t>
  </si>
  <si>
    <t>MEPERIDINA CLORHIDRATO 100 mg/2ml  AMPOLLA (CONTROL ESPECIAL)</t>
  </si>
  <si>
    <t>MIDAZOLAM 5 mg/5ml AMPOLLA (CONTROL ESPECIAL)</t>
  </si>
  <si>
    <t>MORFINA CLORHIDRATO 3% SOLUCIÓN ORAL (CONTROL ESPECIAL)</t>
  </si>
  <si>
    <t>DIAZEPAM 10 mg  TABLETA (CONTROL ESPECIAL)</t>
  </si>
  <si>
    <t>TRAMADOL 50 mg/ml  AMPOLLA</t>
  </si>
  <si>
    <t>TRAMADOL 100 mg/2ml AMPOLLA</t>
  </si>
  <si>
    <t>DIPIRONA 1g/2mL AMPOLLA</t>
  </si>
  <si>
    <t>FENITOINA 250 mg/5mL  AMPOLLA</t>
  </si>
  <si>
    <t>FENOBARBITAL 200 mg AMPOLLA (CONTROL ESPECIAL)</t>
  </si>
  <si>
    <t>DIAZEPAM 10 mg/2ml AMPOLLA (CONTROL ESPECIAL)</t>
  </si>
  <si>
    <t>LORAZEPAM 2 mg TABLETA (CONTROL ESPECIAL)</t>
  </si>
  <si>
    <t>ALPRAZOLAM 0.5 mg TABLETA (CONTROL ESPECIAL)</t>
  </si>
  <si>
    <t>SULFATO FERROSO 125 mg (25.11%) GOTAS</t>
  </si>
  <si>
    <t>SULFATO FERROSO 4 gr (803.33 mg) JARABE</t>
  </si>
  <si>
    <t>NIFEDIPINA 30 mg  TABLETA</t>
  </si>
  <si>
    <t>OXIMETAZOLINA 0.05% GOTAS NASALES</t>
  </si>
  <si>
    <t>PODOFILINA 20g SOLUCIÓN</t>
  </si>
  <si>
    <t>LORAZEPAM 1 mg TABLETA ATIVAN (CONTROL ESPECIAL)</t>
  </si>
  <si>
    <t>LEVOTIROXINA SODICA 112 MCG TABLETA (EUTIROX)</t>
  </si>
  <si>
    <t>HALOPERIDOL 5 mg/ml  AMPOLLA</t>
  </si>
  <si>
    <t>NECESIDAD DE MEDICAMENTOS SERVICIO FARMACEUTICO ZAMORA</t>
  </si>
  <si>
    <t>NECESIDAD DE MEDICAMENTOS SERVICIOS FARMACEUTICOS RZP</t>
  </si>
  <si>
    <t>COLCHICINA 0.5 mg  TABLETA</t>
  </si>
  <si>
    <t>NIMODIPINO 30 mg TABLETA</t>
  </si>
  <si>
    <t>CAPTOPRIL 25 mg  TABLETA</t>
  </si>
  <si>
    <t>PROPANOLOL 40 mg TABLETA</t>
  </si>
  <si>
    <t>AMLODIPINO 10 mg TABLETA</t>
  </si>
  <si>
    <t>INSULINA NPH 100 ui/ml AMPOLLA</t>
  </si>
  <si>
    <t>ACIDO VALPROICO 250 mg/5ml JARABE</t>
  </si>
  <si>
    <t>BECLOMETASONA 50 mcg  NASAL (AEROSOL)</t>
  </si>
  <si>
    <t>CROMOGLICATO DE SODIO 2% SOLUCIÓN OFTALMICA</t>
  </si>
  <si>
    <t>CROMOGLICATO DE SODIO 4% SOLUCIÓN OFTALMICA</t>
  </si>
  <si>
    <t>BENZOATO DE BENCILO 25% LOCIÓN</t>
  </si>
  <si>
    <t>BETAMETASONA DIPROPIONATO 0.05% CREMA x 40 gr</t>
  </si>
  <si>
    <t>BETAMETASONA DIPROPIONATO 0.05% CREMA x 20 gr</t>
  </si>
  <si>
    <t>SALBUTAMOL 100 mcg INHALADOR</t>
  </si>
  <si>
    <t>TEOFILINA 300 mg TABLETA</t>
  </si>
  <si>
    <t>ACETAMINOFEN 500 mg   TABLETA</t>
  </si>
  <si>
    <t>ACIDO VALPROICO 250 mg  CAPSULA</t>
  </si>
  <si>
    <t>CARBONATO DE CALCIO 600 mg TABLETA</t>
  </si>
  <si>
    <t>VITAMINA B 12 1mg/ml AMPOLLA</t>
  </si>
  <si>
    <t>PENICILINA PROCAINICA 800.000 u.i AMPOLLA</t>
  </si>
  <si>
    <t>CLINDAMICINA 600 mg/4ml AMPOLLA</t>
  </si>
  <si>
    <t>TRIMETROPIM-SULFA 80-400 mg TABLETA</t>
  </si>
  <si>
    <t>BETAMETILDIGOXINA 0.1 mg  TABLETA</t>
  </si>
  <si>
    <t>MEDROXIPROGESTERONA 25 MG + ESTRADIOL 0.5 MG AMPOLLA</t>
  </si>
  <si>
    <t>SULFATO DE MAGNESIO 400g CRISTALES</t>
  </si>
  <si>
    <t>CROTAMITON LOCION 1% LOCIÓN</t>
  </si>
  <si>
    <t>BROMURO DE IPRATROPIO 0.025% GOTAS</t>
  </si>
  <si>
    <t>CLONAZEPAM 2 mg TABLETA (CONTROL ESPECIAL)</t>
  </si>
  <si>
    <t>OXICODONA CLORHIDRATO 10 MG (CONTROL ESPECIAL)</t>
  </si>
  <si>
    <t>ACETILCISTEINA 200 mg POLVO</t>
  </si>
  <si>
    <t>ACIDO RETINOICO 0.05% CREMA</t>
  </si>
  <si>
    <t>ACYCLOVIR 5% (5MG/100) CREMA</t>
  </si>
  <si>
    <t>ACYCLOVIR 800 mg  TABLETA</t>
  </si>
  <si>
    <t>AMIODARONA 200 mg  TABLETA</t>
  </si>
  <si>
    <t>BETAMETASONA FOSFATO + ACETATO 3+3 mg/ml AMPOLLA</t>
  </si>
  <si>
    <t>BROMURO DE IPRATROPIO 0.025% GOTAS (ATROVENT)</t>
  </si>
  <si>
    <t>CALCIO + VIT D 1550mg-200 u.i TABLETA</t>
  </si>
  <si>
    <t>CLONAZEPAM 0.5 mg TABLETA (CONTROL ESPECIAL)</t>
  </si>
  <si>
    <t>CLONAZEPAM 2.5mg/ml  SOLUCIÓN ORAL (CONTROL ESPECIAL)</t>
  </si>
  <si>
    <t>DIFENHIDRAMINA 10 mg /1ML AMPOLLA</t>
  </si>
  <si>
    <t>ESTROGENOS CONJUGADOS 0.625/g (0.0625%) CREMA</t>
  </si>
  <si>
    <t>KETOTIFENO 1 mg TABLETA</t>
  </si>
  <si>
    <t>LIDOCAINA + HIDROCORTISONA 1gr+2gr UNGÜENTO</t>
  </si>
  <si>
    <t>PRAZOSINA 1 mg TABLETA</t>
  </si>
  <si>
    <t>PENICILINA FENOXIMETILICA 500 mg  TABLETA</t>
  </si>
  <si>
    <t>MISOPROSTOL 200 MCG TABLETA</t>
  </si>
  <si>
    <t>SULFATO DE ZINC 2mg/ml SOLUCIÓN ORAL</t>
  </si>
  <si>
    <t>BETAMETILDIGOXINA 0.02 mg  AMPOLLA</t>
  </si>
  <si>
    <t>VITAMINA K 2MG/0.2ML PEDIATRICA</t>
  </si>
  <si>
    <t>LORAZEPAM 2 MG TABLETA ATIVAN (CONTROL ESPECIAL)</t>
  </si>
  <si>
    <t>SALBUTAMOL 0.4% (2mg/5ml)J ARABE</t>
  </si>
  <si>
    <t>ACIDO FUSIDICO 2% CREMA</t>
  </si>
  <si>
    <t>ACIDO ASCORBICO 500 MG TABLETA MASTICABLE</t>
  </si>
  <si>
    <t>NECESIDAD DE MEDICAMENTOS SERVICIO FARMACEUTICO PARIS</t>
  </si>
  <si>
    <t xml:space="preserve">ACETATO  DE  ALUMINIO  POLVO  x  5mg  SOB </t>
  </si>
  <si>
    <t xml:space="preserve">ACETAZOLAMIDA  250  mg  TAB </t>
  </si>
  <si>
    <t xml:space="preserve">ACIDO  NALIDIXICO  250  mg  SUSP. </t>
  </si>
  <si>
    <t xml:space="preserve">ACIDO  TRICLOROACETICO  85%  x  10  ml  SLN. </t>
  </si>
  <si>
    <t xml:space="preserve">ACYCLOVIR  UNGUENTO  OFT. </t>
  </si>
  <si>
    <t>ADENOSINA 6 MG / 2 ML</t>
  </si>
  <si>
    <t xml:space="preserve">AZITROMICINA  200  MG/5ML  FRASCO  X  15  ML </t>
  </si>
  <si>
    <t xml:space="preserve">CARBON  ACTIVADO  POLVO  x  500  g </t>
  </si>
  <si>
    <t xml:space="preserve">CEFRADINA  DE  1  gr  (VERACEF). </t>
  </si>
  <si>
    <t xml:space="preserve">CEFTRIAXONA  500  MG  INY </t>
  </si>
  <si>
    <t xml:space="preserve">COMPLEJO  B  INY. </t>
  </si>
  <si>
    <t xml:space="preserve">ETILEFRINA  1%  (10  mg/mL)  INY </t>
  </si>
  <si>
    <t xml:space="preserve">FENITOINA  125  mg/ml  5ml  (  2,5  %  )  SUSPENSIËN  ORAL </t>
  </si>
  <si>
    <t xml:space="preserve">FENOBARBITAL  0.4%  ELIXIR  (CONTROL  DSSA) </t>
  </si>
  <si>
    <t xml:space="preserve">FLUOROMETALONA  0.10%    SOLUCIËN  OFT┴LMICA </t>
  </si>
  <si>
    <t xml:space="preserve">GENTAMICINA    20  mg/2ml  INY. </t>
  </si>
  <si>
    <t xml:space="preserve">GENTAMICINA  3mg  UNG.  OFT </t>
  </si>
  <si>
    <t xml:space="preserve">GENTAMICINA  40  mg  INY </t>
  </si>
  <si>
    <t xml:space="preserve">GLICERINA  CARBONATADA  GOT.  OTICAS </t>
  </si>
  <si>
    <t xml:space="preserve">INMUNOGLOBULINA  ANTI  RH  INY. </t>
  </si>
  <si>
    <t xml:space="preserve">KETOCONAZOL  100  mg/5ml  SUSP.  x  60  ml </t>
  </si>
  <si>
    <t xml:space="preserve">LAMIVUDINA  10  MG/ML  SOLUCION  ORAL  X  240  ML </t>
  </si>
  <si>
    <t xml:space="preserve">LAMIVUDINA  150  MG  -  ZIDOVUDINA  300  MG </t>
  </si>
  <si>
    <t xml:space="preserve">LOPINAVIR  200MG  +  RITONAVIR  50MG  (KALETRA) </t>
  </si>
  <si>
    <t xml:space="preserve">LOPINAVIR  80MG  +  RITONAVIR  20MG  (KALETRA)  ML </t>
  </si>
  <si>
    <t xml:space="preserve">MEDROXIPROGESTERONA  5  mg  TAB </t>
  </si>
  <si>
    <t xml:space="preserve">METOCARBAMOL  10%  (1g/10ml)  INY. </t>
  </si>
  <si>
    <t xml:space="preserve">NALOXONA  CLORHIDRATO  0.4  mg/ml  INY. </t>
  </si>
  <si>
    <t xml:space="preserve">NITROFURANTOINA  50  mg  TAB. </t>
  </si>
  <si>
    <t xml:space="preserve">PENICILINA  FENOXIMETILICA  250  mg  SUSP  x  80  ml </t>
  </si>
  <si>
    <t xml:space="preserve">PENICILINA  PROCAINICA  400.000  UI  INY. </t>
  </si>
  <si>
    <t xml:space="preserve">PIPERAZINA  20%  60ML </t>
  </si>
  <si>
    <t>PREDNISOLONA  ACETATO  0.12%</t>
  </si>
  <si>
    <t xml:space="preserve">PROPILTIOURACILO  50  MG  TBS </t>
  </si>
  <si>
    <t xml:space="preserve">SODIO  BICARBONATO  POLVO  x  100  g  BOLSA </t>
  </si>
  <si>
    <t>SUCCINILCOLINA  1G/10ML</t>
  </si>
  <si>
    <t xml:space="preserve">SUERO  ANTIOFIDICO  POLIVALENTE  LIOFILIZADO  (PROBIOL) </t>
  </si>
  <si>
    <t xml:space="preserve">SULFACETAMIDA  10%  GOT.OFT. </t>
  </si>
  <si>
    <t xml:space="preserve">TECLOZAN  500  mg  TAB </t>
  </si>
  <si>
    <t xml:space="preserve">TEOFILINA  JBE  x  240  ml. </t>
  </si>
  <si>
    <t xml:space="preserve">TERBUTALINA  0.5  mg/ml  INY. </t>
  </si>
  <si>
    <t xml:space="preserve">TERBUTALINA  1.5  mg/5ml  JBE  X  120  ml. </t>
  </si>
  <si>
    <t xml:space="preserve">TETRACICLINA  500  mg  CAP. </t>
  </si>
  <si>
    <t xml:space="preserve">TIMOLOL    0.25%  OFT </t>
  </si>
  <si>
    <t xml:space="preserve">TRIMETROPIN-SULFA  40-200  mg/5ml  SUSP  x  120  ml. </t>
  </si>
  <si>
    <t xml:space="preserve">TROPICAMIDA  1%  (MYDRIACIL)  GOT.  OFT. </t>
  </si>
  <si>
    <t xml:space="preserve">ZIDOVUDINA  10  MG/ML  SOLUCION  ORAL  X  240  ML </t>
  </si>
  <si>
    <t>MK-EUTIROX</t>
  </si>
  <si>
    <t>DIFENHIDRAMINA 50 MG/5ML INYECTABLE</t>
  </si>
  <si>
    <t>FCO X 60 ML</t>
  </si>
  <si>
    <t>FCO X 30 ML</t>
  </si>
  <si>
    <t>TUBO X 15 g</t>
  </si>
  <si>
    <t>FCO X 120 ML</t>
  </si>
  <si>
    <t>FCO X 100 ML</t>
  </si>
  <si>
    <t>TUBO X 20 g</t>
  </si>
  <si>
    <t>TUBO X 40 g</t>
  </si>
  <si>
    <t>FCO X 200 DOSIS</t>
  </si>
  <si>
    <t>FCO X 20 ML</t>
  </si>
  <si>
    <t>FCO X 15 ML</t>
  </si>
  <si>
    <t>FCO X 10 ML</t>
  </si>
  <si>
    <t>FCO X 5 ML</t>
  </si>
  <si>
    <t>FCO X 80 ML</t>
  </si>
  <si>
    <t>BLISTER X 10 TAB</t>
  </si>
  <si>
    <t>FCO X 70 ML</t>
  </si>
  <si>
    <t>TUBO X 5 g</t>
  </si>
  <si>
    <t>FCO X 360 ML</t>
  </si>
  <si>
    <t>TUBO X 30 ML</t>
  </si>
  <si>
    <t>FCO X 50 ML</t>
  </si>
  <si>
    <t>LIDOCAINA 20 MG/ML SIN EPINEFRINA SOLUCIÓN INYECTABLE</t>
  </si>
  <si>
    <t>METFORMINA 500 MG TABLETAS</t>
  </si>
  <si>
    <t>TUBO X 30 g</t>
  </si>
  <si>
    <t>POTE X 30 g</t>
  </si>
  <si>
    <t>AMP X 20 ML</t>
  </si>
  <si>
    <t>SULFATO FERROSO 200 MG TABLETA</t>
  </si>
  <si>
    <t xml:space="preserve">FCO X 10 ML </t>
  </si>
  <si>
    <t>VASELINA BLANCA FRASCO X 60 G</t>
  </si>
  <si>
    <t>FCO X 60 g</t>
  </si>
  <si>
    <t>AMP X 1 ML</t>
  </si>
  <si>
    <t>LEVOTIROXINA SODICA 175 MCG TABLETAS</t>
  </si>
  <si>
    <t xml:space="preserve">LIDOCAINA 2% SIN EPINEFRINA AMPOLLA X 50 ML            </t>
  </si>
  <si>
    <t>DESCRIPCION</t>
  </si>
  <si>
    <t>HIDROMORFONA 2 MG AMPOLLA</t>
  </si>
  <si>
    <t>HIDROMORFONA 2.5 MG TABLETA</t>
  </si>
  <si>
    <t>LEVOTIROXINA 88 MCG</t>
  </si>
  <si>
    <t>CALCIO CITRATO+ VIT D 1500 mg/200 UI TABLETA</t>
  </si>
  <si>
    <t>OXCARBAZEPINA 600 mg TABLETA</t>
  </si>
  <si>
    <t>AGUA ESTERIL USP BOLSA X 500ML - UNIDAD</t>
  </si>
  <si>
    <t>DEXTROSA AL 5% BOLSA X 250ML-UNIDAD</t>
  </si>
  <si>
    <t>DEXTROSA AL 5% BOLSA X 500ML - UNIDAD</t>
  </si>
  <si>
    <t>SOLUCION HARTMAN BOLSA X 500ML - UNIDAD</t>
  </si>
  <si>
    <t>SOLUCION SALINA 0.9% BOLSA X 100ML - UNIDAD</t>
  </si>
  <si>
    <t>SOLUCION SALINA 0.9% BOLSA X 250ML - UNIDAD</t>
  </si>
  <si>
    <t>SOLUCION SALINA 0.9% BOLSA X 500ML - UNIDAD</t>
  </si>
  <si>
    <t>DEXTROSA 10% BOLSA X 500ML - UNIDAD</t>
  </si>
  <si>
    <t>METFORMINA 1000 mg TABLETA</t>
  </si>
  <si>
    <t xml:space="preserve">OMEPRAZOL 40 MG AMPOLLA </t>
  </si>
  <si>
    <t xml:space="preserve">Medicamento </t>
  </si>
  <si>
    <t xml:space="preserve">DE MAS </t>
  </si>
  <si>
    <t xml:space="preserve">CONSUMO MES </t>
  </si>
  <si>
    <t>SOBRA PARA DIC</t>
  </si>
  <si>
    <t>SOBRA DIC</t>
  </si>
  <si>
    <t>MEDIO MES</t>
  </si>
  <si>
    <t>PROPARACAINA 0.50% SOLUCIÓN OFTALMICA /(ALCAINE)</t>
  </si>
  <si>
    <t>PROPARACAINA 0.50% SOLUCIÓN OFTALMICA(ALCAINE )</t>
  </si>
  <si>
    <t>FEB</t>
  </si>
  <si>
    <t xml:space="preserve">NAPROXENO 500 MG </t>
  </si>
  <si>
    <t>MAR</t>
  </si>
  <si>
    <t>ABR</t>
  </si>
  <si>
    <t>JUN</t>
  </si>
  <si>
    <t>IBUPROFENO 800 mg TABLETA</t>
  </si>
  <si>
    <t>UNDIAD</t>
  </si>
  <si>
    <t>IMPLANTE SUBDERMICO JADELLE® 2 × 75 mg</t>
  </si>
  <si>
    <t>RECIBIDO</t>
  </si>
  <si>
    <t>PENDIENTE</t>
  </si>
  <si>
    <t xml:space="preserve">FENITOINA 100 MG ( EPAMIN) </t>
  </si>
  <si>
    <t>LEVOTIROXINA 62 MCG</t>
  </si>
  <si>
    <t/>
  </si>
  <si>
    <t>LOPINAVIR + RITONAVIR 200mg + 50mg TABLETA</t>
  </si>
  <si>
    <t>TOTAL</t>
  </si>
  <si>
    <t xml:space="preserve">PTE ROSALPI </t>
  </si>
  <si>
    <t xml:space="preserve">PTE ZAMORA </t>
  </si>
  <si>
    <t xml:space="preserve">PTE PARIS </t>
  </si>
  <si>
    <t xml:space="preserve">total Pendientes </t>
  </si>
  <si>
    <t xml:space="preserve">MAY </t>
  </si>
  <si>
    <t xml:space="preserve">PROVEEDOR </t>
  </si>
  <si>
    <t xml:space="preserve">PRECIO UNITARIO OKA </t>
  </si>
  <si>
    <t>RALTEGRAVIR 100 MG</t>
  </si>
  <si>
    <t xml:space="preserve">RALTEGRAVIR 25 MG TABLETA MASTICABLE </t>
  </si>
  <si>
    <t>JUL</t>
  </si>
  <si>
    <t>PROVEEDOR</t>
  </si>
  <si>
    <t>ALCOHOL ANTISEPTICO MK 700ML  -  FRASCO</t>
  </si>
  <si>
    <t xml:space="preserve">FRASCO </t>
  </si>
  <si>
    <t>ACICLOVIR 200 mg  TABLETA</t>
  </si>
  <si>
    <t>ACICLOVIR 800 mg  TABLETA</t>
  </si>
  <si>
    <t>ADENOSINA 6 mg/2 ml AMPOLLA</t>
  </si>
  <si>
    <t>ALBENDAZOL 400mg/20 ml  SUSPENSIÓN ORAL</t>
  </si>
  <si>
    <t>CROTAMITON LOCION 1% LOCIÓN x 60 mL</t>
  </si>
  <si>
    <t>LEVOTIROXINA 88 MCG TABLETA</t>
  </si>
  <si>
    <t>LEVOTIROXINA SODICA 125 mcg TABLETA</t>
  </si>
  <si>
    <t>LEVOTIROXINA SODICA 112 MCG TABLETA</t>
  </si>
  <si>
    <t>LIDOCAINA 2% SIN EPINEFRINA AMPOLLA X 50 ML</t>
  </si>
  <si>
    <t>METOPROLOL TARTRATO 50 mg TABLETA</t>
  </si>
  <si>
    <t>OMEPRAZOL AMPOLLA 40 MG</t>
  </si>
  <si>
    <t>ACETAMINOFEN 1.5% 150MG/60ML JARABE</t>
  </si>
  <si>
    <t xml:space="preserve">CODIGO SAFIX </t>
  </si>
  <si>
    <t xml:space="preserve">CODIGO DINAMICA </t>
  </si>
  <si>
    <t xml:space="preserve">codigo safix </t>
  </si>
  <si>
    <t>SYD COLOMBIA S.A</t>
  </si>
  <si>
    <t>DISMERQ SAS</t>
  </si>
  <si>
    <t>comercializadora mediflash</t>
  </si>
  <si>
    <t>CLINICAL PHARMA SAS</t>
  </si>
  <si>
    <t xml:space="preserve">proveedor </t>
  </si>
  <si>
    <t>ACIDO TRANEXANICO AMPOLLA 500 MG /5ML</t>
  </si>
  <si>
    <t>AMPOLLA 500/5ML</t>
  </si>
  <si>
    <t xml:space="preserve">AMPOLLA 500MG/5 ML </t>
  </si>
  <si>
    <t>enviado de Rosalpi vence 12/02025</t>
  </si>
  <si>
    <t>solicitar a rosalpi</t>
  </si>
  <si>
    <t>NOVIEMBRE</t>
  </si>
  <si>
    <t>NOVI</t>
  </si>
  <si>
    <t>DIC</t>
  </si>
  <si>
    <t>DICIEMBRE</t>
  </si>
  <si>
    <t xml:space="preserve">DICIEMBRE </t>
  </si>
  <si>
    <t>FARCO DE 800 GOTAS</t>
  </si>
  <si>
    <t xml:space="preserve">FCO X 20 ML X 800 GOTAS </t>
  </si>
  <si>
    <t xml:space="preserve">FERBIN </t>
  </si>
  <si>
    <t>Cordial saludo.</t>
  </si>
  <si>
    <t xml:space="preserve">ENERO </t>
  </si>
  <si>
    <t>ENERO</t>
  </si>
  <si>
    <t>FEBRERO</t>
  </si>
  <si>
    <t xml:space="preserve">NOVIEMBRE </t>
  </si>
  <si>
    <t>MARZO</t>
  </si>
  <si>
    <t>PLUMPY NUT FOMRULA TERAPEUTICA SOBRE 92 GR. NITRISET</t>
  </si>
  <si>
    <t xml:space="preserve">QUIRUCLEAN </t>
  </si>
  <si>
    <t>ALIMENTO EN POLVO FORMULA CASEA A BASE DE MALTODEXTRINA CON VITAMINASY MINERALES SOBRE D</t>
  </si>
  <si>
    <t>SOBRE 1 GR</t>
  </si>
  <si>
    <t>SOBRE 1G</t>
  </si>
  <si>
    <t>SOBRE 92 GR</t>
  </si>
  <si>
    <t xml:space="preserve">NOVEDADDES PROVEEDOR </t>
  </si>
  <si>
    <t xml:space="preserve">SYD ENVIA CORREO INFORMANDO QUE NO ES POSIBLE EL ENVIO DEL MEDICAMENTO SOLCITADO POR NO TENER EXITENCIAS EN SUS BODE¿GAS, Y DADO QUE LA DEMORA EN EL ENVIO DEL PEDIDO DE ABRIL, HA GENERADO QUE SE AGOTEN LAS EXITENCIAS EN LOS STOCK DE LA ESE SE PROCEDE A SOLICITAR A OTROS PROVEEDORES COTIZACION PARA SOLICITUD </t>
  </si>
  <si>
    <t xml:space="preserve">Proveedor INDICA QUE NO CONSIGUE EL MEDICAMETO Y SE AGOTA EL STOCK DE LAS SEDES, POR LO QUE SE BUSCA CON OTROS PROVEEDORES PARA ABASTECER LOS STOCK </t>
  </si>
  <si>
    <t>ABRIL</t>
  </si>
  <si>
    <t xml:space="preserve">ABRIL </t>
  </si>
  <si>
    <t xml:space="preserve">ROSALPI ENVIA A ZAMORA </t>
  </si>
  <si>
    <t>EMPRESA SOCIAL DEL ESTADO BELLOSALUD</t>
  </si>
  <si>
    <t>Versión: 02</t>
  </si>
  <si>
    <t>Fecha:</t>
  </si>
  <si>
    <t>Codigo:</t>
  </si>
  <si>
    <t>MES:</t>
  </si>
  <si>
    <t>AÑO:</t>
  </si>
  <si>
    <t>FORMATO NECESIDAD DE MEDICAMENTOS SERVICIO FARMACEUTICO ROSALPI</t>
  </si>
  <si>
    <t>FA-F-006</t>
  </si>
  <si>
    <t>Version: 1</t>
  </si>
  <si>
    <t>Elaborado por : Farmacia</t>
  </si>
  <si>
    <t>Elaborado por: Farmacia</t>
  </si>
  <si>
    <t>Elaborado por :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</si>
</sst>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 [$€-2]\ * #,##0.00_ ;_ [$€-2]\ * \-#,##0.00_ ;_ [$€-2]\ * &quot;-&quot;??_ "/>
    <numFmt numFmtId="166" formatCode="[$-240A]d&quot; de &quot;mmmm&quot; de &quot;yyyy;@"/>
    <numFmt numFmtId="167" formatCode="0\ &quot;DÍAS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ＭＳ 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indexed="8"/>
      <name val="MS Sans Serif"/>
      <family val="2"/>
    </font>
    <font>
      <b/>
      <sz val="11"/>
      <name val="Arial"/>
      <family val="2"/>
    </font>
    <font>
      <b/>
      <sz val="13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theme="1"/>
      <name val="Aptos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Arial"/>
      <family val="2"/>
    </font>
    <font>
      <sz val="12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35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251">
    <xf numFmtId="0" fontId="0" fillId="0" borderId="0" xfId="0"/>
    <xf numFmtId="0" fontId="2" fillId="0" borderId="0" xfId="1"/>
    <xf numFmtId="1" fontId="2" fillId="0" borderId="0" xfId="1" applyNumberFormat="1"/>
    <xf numFmtId="4" fontId="2" fillId="0" borderId="0" xfId="1" applyNumberFormat="1"/>
    <xf numFmtId="1" fontId="3" fillId="0" borderId="0" xfId="1" applyNumberFormat="1" applyFont="1" applyAlignment="1">
      <alignment horizontal="center"/>
    </xf>
    <xf numFmtId="0" fontId="9" fillId="0" borderId="0" xfId="1" applyFont="1" applyAlignment="1">
      <alignment horizontal="center"/>
    </xf>
    <xf numFmtId="1" fontId="9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0" fontId="10" fillId="0" borderId="0" xfId="1" applyFont="1" applyAlignment="1">
      <alignment horizontal="center"/>
    </xf>
    <xf numFmtId="1" fontId="10" fillId="0" borderId="0" xfId="1" applyNumberFormat="1" applyFont="1" applyAlignment="1">
      <alignment horizontal="center"/>
    </xf>
    <xf numFmtId="167" fontId="4" fillId="0" borderId="0" xfId="1" applyNumberFormat="1" applyFont="1" applyProtection="1">
      <protection locked="0"/>
    </xf>
    <xf numFmtId="1" fontId="4" fillId="0" borderId="0" xfId="1" applyNumberFormat="1" applyFont="1" applyProtection="1">
      <protection locked="0"/>
    </xf>
    <xf numFmtId="0" fontId="11" fillId="0" borderId="0" xfId="0" applyFont="1"/>
    <xf numFmtId="1" fontId="11" fillId="0" borderId="0" xfId="0" applyNumberFormat="1" applyFont="1"/>
    <xf numFmtId="0" fontId="11" fillId="16" borderId="0" xfId="0" applyFont="1" applyFill="1"/>
    <xf numFmtId="0" fontId="12" fillId="0" borderId="0" xfId="0" applyFont="1"/>
    <xf numFmtId="0" fontId="2" fillId="0" borderId="2" xfId="1" applyBorder="1"/>
    <xf numFmtId="0" fontId="13" fillId="0" borderId="2" xfId="0" applyFont="1" applyBorder="1"/>
    <xf numFmtId="1" fontId="13" fillId="0" borderId="2" xfId="0" applyNumberFormat="1" applyFont="1" applyBorder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23" borderId="0" xfId="1" applyFill="1"/>
    <xf numFmtId="0" fontId="11" fillId="0" borderId="2" xfId="0" applyFont="1" applyBorder="1"/>
    <xf numFmtId="1" fontId="11" fillId="0" borderId="2" xfId="0" applyNumberFormat="1" applyFont="1" applyBorder="1"/>
    <xf numFmtId="49" fontId="11" fillId="0" borderId="2" xfId="0" applyNumberFormat="1" applyFont="1" applyBorder="1"/>
    <xf numFmtId="0" fontId="13" fillId="0" borderId="2" xfId="0" applyFont="1" applyBorder="1" applyAlignment="1">
      <alignment horizontal="left"/>
    </xf>
    <xf numFmtId="49" fontId="11" fillId="24" borderId="2" xfId="0" applyNumberFormat="1" applyFont="1" applyFill="1" applyBorder="1"/>
    <xf numFmtId="1" fontId="11" fillId="24" borderId="2" xfId="0" applyNumberFormat="1" applyFont="1" applyFill="1" applyBorder="1"/>
    <xf numFmtId="0" fontId="2" fillId="0" borderId="9" xfId="1" applyBorder="1"/>
    <xf numFmtId="1" fontId="2" fillId="0" borderId="9" xfId="1" applyNumberFormat="1" applyBorder="1"/>
    <xf numFmtId="164" fontId="11" fillId="0" borderId="0" xfId="0" applyNumberFormat="1" applyFont="1"/>
    <xf numFmtId="49" fontId="0" fillId="0" borderId="2" xfId="0" applyNumberFormat="1" applyBorder="1"/>
    <xf numFmtId="1" fontId="0" fillId="0" borderId="2" xfId="0" applyNumberFormat="1" applyBorder="1"/>
    <xf numFmtId="164" fontId="13" fillId="0" borderId="2" xfId="234" applyFont="1" applyFill="1" applyBorder="1"/>
    <xf numFmtId="0" fontId="2" fillId="0" borderId="2" xfId="1" applyBorder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/>
    <xf numFmtId="164" fontId="11" fillId="0" borderId="2" xfId="234" applyFont="1" applyFill="1" applyBorder="1"/>
    <xf numFmtId="164" fontId="11" fillId="0" borderId="0" xfId="234" applyFont="1"/>
    <xf numFmtId="49" fontId="11" fillId="0" borderId="2" xfId="0" applyNumberFormat="1" applyFont="1" applyBorder="1" applyAlignment="1">
      <alignment horizontal="left" vertical="center"/>
    </xf>
    <xf numFmtId="1" fontId="11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/>
    </xf>
    <xf numFmtId="2" fontId="13" fillId="0" borderId="2" xfId="234" applyNumberFormat="1" applyFont="1" applyBorder="1"/>
    <xf numFmtId="3" fontId="11" fillId="15" borderId="2" xfId="234" applyNumberFormat="1" applyFont="1" applyFill="1" applyBorder="1" applyAlignment="1">
      <alignment horizontal="center" vertical="center" wrapText="1"/>
    </xf>
    <xf numFmtId="3" fontId="11" fillId="0" borderId="0" xfId="234" applyNumberFormat="1" applyFont="1"/>
    <xf numFmtId="0" fontId="14" fillId="0" borderId="0" xfId="1" applyFont="1" applyAlignment="1">
      <alignment horizontal="center"/>
    </xf>
    <xf numFmtId="4" fontId="15" fillId="0" borderId="0" xfId="1" applyNumberFormat="1" applyFont="1"/>
    <xf numFmtId="1" fontId="14" fillId="0" borderId="0" xfId="1" applyNumberFormat="1" applyFont="1" applyAlignment="1">
      <alignment horizontal="center"/>
    </xf>
    <xf numFmtId="1" fontId="15" fillId="0" borderId="0" xfId="1" applyNumberFormat="1" applyFont="1"/>
    <xf numFmtId="0" fontId="15" fillId="0" borderId="0" xfId="1" applyFont="1"/>
    <xf numFmtId="0" fontId="0" fillId="0" borderId="14" xfId="0" applyBorder="1" applyAlignment="1">
      <alignment horizontal="left" wrapText="1"/>
    </xf>
    <xf numFmtId="0" fontId="2" fillId="15" borderId="0" xfId="1" applyFill="1"/>
    <xf numFmtId="0" fontId="11" fillId="15" borderId="2" xfId="0" applyFont="1" applyFill="1" applyBorder="1"/>
    <xf numFmtId="0" fontId="11" fillId="23" borderId="2" xfId="0" applyFont="1" applyFill="1" applyBorder="1"/>
    <xf numFmtId="0" fontId="16" fillId="0" borderId="0" xfId="0" applyFont="1" applyAlignment="1">
      <alignment vertical="center"/>
    </xf>
    <xf numFmtId="0" fontId="17" fillId="0" borderId="2" xfId="1" applyFont="1" applyBorder="1"/>
    <xf numFmtId="0" fontId="11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7" fontId="13" fillId="0" borderId="2" xfId="0" applyNumberFormat="1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8" fillId="0" borderId="0" xfId="0" applyFont="1" applyProtection="1">
      <protection locked="0"/>
    </xf>
    <xf numFmtId="167" fontId="3" fillId="0" borderId="2" xfId="1" applyNumberFormat="1" applyFont="1" applyBorder="1" applyProtection="1">
      <protection locked="0"/>
    </xf>
    <xf numFmtId="0" fontId="21" fillId="0" borderId="0" xfId="1" applyFont="1"/>
    <xf numFmtId="0" fontId="22" fillId="0" borderId="2" xfId="0" applyFont="1" applyBorder="1"/>
    <xf numFmtId="4" fontId="23" fillId="25" borderId="11" xfId="1" applyNumberFormat="1" applyFont="1" applyFill="1" applyBorder="1" applyAlignment="1">
      <alignment horizontal="center" vertical="center" wrapText="1"/>
    </xf>
    <xf numFmtId="1" fontId="23" fillId="25" borderId="11" xfId="1" applyNumberFormat="1" applyFont="1" applyFill="1" applyBorder="1" applyAlignment="1">
      <alignment horizontal="center" vertical="center" wrapText="1"/>
    </xf>
    <xf numFmtId="1" fontId="23" fillId="25" borderId="12" xfId="1" applyNumberFormat="1" applyFont="1" applyFill="1" applyBorder="1" applyAlignment="1">
      <alignment horizontal="center" vertical="center" wrapText="1"/>
    </xf>
    <xf numFmtId="0" fontId="23" fillId="25" borderId="2" xfId="1" applyFont="1" applyFill="1" applyBorder="1" applyAlignment="1">
      <alignment horizontal="center" vertical="center"/>
    </xf>
    <xf numFmtId="0" fontId="22" fillId="0" borderId="0" xfId="0" applyFont="1"/>
    <xf numFmtId="1" fontId="21" fillId="0" borderId="9" xfId="1" applyNumberFormat="1" applyFont="1" applyBorder="1"/>
    <xf numFmtId="0" fontId="21" fillId="16" borderId="9" xfId="1" applyFont="1" applyFill="1" applyBorder="1"/>
    <xf numFmtId="0" fontId="21" fillId="0" borderId="2" xfId="1" applyFont="1" applyBorder="1"/>
    <xf numFmtId="1" fontId="22" fillId="0" borderId="2" xfId="0" applyNumberFormat="1" applyFont="1" applyBorder="1"/>
    <xf numFmtId="1" fontId="21" fillId="0" borderId="2" xfId="1" applyNumberFormat="1" applyFont="1" applyBorder="1"/>
    <xf numFmtId="0" fontId="22" fillId="15" borderId="2" xfId="0" applyFont="1" applyFill="1" applyBorder="1"/>
    <xf numFmtId="0" fontId="3" fillId="0" borderId="2" xfId="1" applyFont="1" applyBorder="1"/>
    <xf numFmtId="1" fontId="21" fillId="0" borderId="0" xfId="1" applyNumberFormat="1" applyFont="1"/>
    <xf numFmtId="0" fontId="21" fillId="16" borderId="2" xfId="1" applyFont="1" applyFill="1" applyBorder="1"/>
    <xf numFmtId="0" fontId="2" fillId="0" borderId="6" xfId="1" applyBorder="1"/>
    <xf numFmtId="1" fontId="21" fillId="17" borderId="2" xfId="1" applyNumberFormat="1" applyFont="1" applyFill="1" applyBorder="1"/>
    <xf numFmtId="167" fontId="3" fillId="0" borderId="2" xfId="1" applyNumberFormat="1" applyFont="1" applyBorder="1" applyAlignment="1" applyProtection="1">
      <alignment horizontal="center" vertical="center" wrapText="1"/>
      <protection locked="0"/>
    </xf>
    <xf numFmtId="1" fontId="21" fillId="0" borderId="2" xfId="1" applyNumberFormat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" fontId="22" fillId="0" borderId="2" xfId="0" applyNumberFormat="1" applyFont="1" applyBorder="1" applyAlignment="1">
      <alignment horizontal="center" vertical="center" wrapText="1"/>
    </xf>
    <xf numFmtId="0" fontId="21" fillId="16" borderId="2" xfId="1" applyFont="1" applyFill="1" applyBorder="1" applyAlignment="1">
      <alignment horizontal="center" vertical="center" wrapText="1"/>
    </xf>
    <xf numFmtId="1" fontId="21" fillId="16" borderId="2" xfId="1" applyNumberFormat="1" applyFont="1" applyFill="1" applyBorder="1" applyAlignment="1">
      <alignment horizontal="center" vertical="center" wrapText="1"/>
    </xf>
    <xf numFmtId="1" fontId="21" fillId="17" borderId="2" xfId="1" applyNumberFormat="1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1" fontId="21" fillId="23" borderId="2" xfId="1" applyNumberFormat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3" fillId="25" borderId="2" xfId="1" applyFont="1" applyFill="1" applyBorder="1" applyAlignment="1">
      <alignment horizontal="center" vertical="center" wrapText="1"/>
    </xf>
    <xf numFmtId="4" fontId="23" fillId="25" borderId="2" xfId="1" applyNumberFormat="1" applyFont="1" applyFill="1" applyBorder="1" applyAlignment="1">
      <alignment horizontal="center" vertical="center" wrapText="1"/>
    </xf>
    <xf numFmtId="1" fontId="23" fillId="25" borderId="2" xfId="1" applyNumberFormat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167" fontId="3" fillId="0" borderId="0" xfId="1" applyNumberFormat="1" applyFont="1" applyAlignment="1" applyProtection="1">
      <alignment horizontal="center" vertical="center" wrapText="1"/>
      <protection locked="0"/>
    </xf>
    <xf numFmtId="4" fontId="21" fillId="0" borderId="0" xfId="1" applyNumberFormat="1" applyFont="1" applyAlignment="1">
      <alignment horizontal="center" vertical="center" wrapText="1"/>
    </xf>
    <xf numFmtId="1" fontId="3" fillId="0" borderId="0" xfId="1" applyNumberFormat="1" applyFont="1" applyAlignment="1" applyProtection="1">
      <alignment horizontal="center" vertical="center" wrapText="1"/>
      <protection locked="0"/>
    </xf>
    <xf numFmtId="1" fontId="21" fillId="0" borderId="0" xfId="1" applyNumberFormat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3" fillId="25" borderId="8" xfId="1" applyFont="1" applyFill="1" applyBorder="1" applyAlignment="1">
      <alignment horizontal="center" vertical="center"/>
    </xf>
    <xf numFmtId="49" fontId="21" fillId="0" borderId="2" xfId="1" applyNumberFormat="1" applyFont="1" applyBorder="1"/>
    <xf numFmtId="167" fontId="3" fillId="0" borderId="2" xfId="1" applyNumberFormat="1" applyFont="1" applyBorder="1" applyAlignment="1" applyProtection="1">
      <alignment horizontal="center" vertical="center"/>
      <protection locked="0"/>
    </xf>
    <xf numFmtId="167" fontId="3" fillId="0" borderId="0" xfId="1" applyNumberFormat="1" applyFont="1" applyAlignment="1" applyProtection="1">
      <alignment horizontal="center" vertical="center"/>
      <protection locked="0"/>
    </xf>
    <xf numFmtId="4" fontId="21" fillId="0" borderId="0" xfId="1" applyNumberFormat="1" applyFont="1" applyAlignment="1">
      <alignment horizontal="center" vertical="center"/>
    </xf>
    <xf numFmtId="1" fontId="3" fillId="0" borderId="0" xfId="1" applyNumberFormat="1" applyFont="1" applyAlignment="1" applyProtection="1">
      <alignment horizontal="center" vertical="center"/>
      <protection locked="0"/>
    </xf>
    <xf numFmtId="1" fontId="21" fillId="0" borderId="0" xfId="1" applyNumberFormat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1" fontId="22" fillId="0" borderId="2" xfId="0" applyNumberFormat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1" fontId="21" fillId="0" borderId="2" xfId="1" applyNumberFormat="1" applyFont="1" applyBorder="1" applyAlignment="1">
      <alignment horizontal="center" vertical="center"/>
    </xf>
    <xf numFmtId="0" fontId="21" fillId="16" borderId="2" xfId="1" applyFont="1" applyFill="1" applyBorder="1" applyAlignment="1">
      <alignment horizontal="center" vertical="center"/>
    </xf>
    <xf numFmtId="1" fontId="21" fillId="16" borderId="2" xfId="1" applyNumberFormat="1" applyFont="1" applyFill="1" applyBorder="1" applyAlignment="1">
      <alignment horizontal="center" vertical="center"/>
    </xf>
    <xf numFmtId="1" fontId="21" fillId="17" borderId="7" xfId="1" applyNumberFormat="1" applyFont="1" applyFill="1" applyBorder="1" applyAlignment="1">
      <alignment horizontal="center" vertical="center"/>
    </xf>
    <xf numFmtId="49" fontId="21" fillId="0" borderId="2" xfId="1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1" fillId="0" borderId="2" xfId="1" applyFont="1" applyBorder="1" applyAlignment="1">
      <alignment horizontal="left" vertical="center" wrapText="1"/>
    </xf>
    <xf numFmtId="0" fontId="22" fillId="15" borderId="2" xfId="0" applyFont="1" applyFill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22" fillId="0" borderId="2" xfId="1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1" fillId="0" borderId="2" xfId="1" applyFont="1" applyBorder="1" applyAlignment="1">
      <alignment horizontal="left" vertical="center"/>
    </xf>
    <xf numFmtId="0" fontId="22" fillId="15" borderId="2" xfId="0" applyFont="1" applyFill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2" fillId="0" borderId="2" xfId="1" applyFont="1" applyBorder="1" applyAlignment="1">
      <alignment horizontal="left" vertical="center"/>
    </xf>
    <xf numFmtId="17" fontId="13" fillId="0" borderId="0" xfId="0" applyNumberFormat="1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vertical="center" wrapText="1"/>
    </xf>
    <xf numFmtId="0" fontId="29" fillId="25" borderId="0" xfId="1" applyFont="1" applyFill="1"/>
    <xf numFmtId="0" fontId="21" fillId="18" borderId="2" xfId="1" applyFont="1" applyFill="1" applyBorder="1"/>
    <xf numFmtId="0" fontId="22" fillId="18" borderId="2" xfId="0" applyFont="1" applyFill="1" applyBorder="1"/>
    <xf numFmtId="0" fontId="21" fillId="15" borderId="2" xfId="1" applyFont="1" applyFill="1" applyBorder="1"/>
    <xf numFmtId="0" fontId="21" fillId="21" borderId="2" xfId="1" applyFont="1" applyFill="1" applyBorder="1"/>
    <xf numFmtId="0" fontId="22" fillId="21" borderId="2" xfId="0" applyFont="1" applyFill="1" applyBorder="1"/>
    <xf numFmtId="0" fontId="22" fillId="19" borderId="2" xfId="0" applyFont="1" applyFill="1" applyBorder="1"/>
    <xf numFmtId="0" fontId="22" fillId="20" borderId="2" xfId="0" applyFont="1" applyFill="1" applyBorder="1"/>
    <xf numFmtId="0" fontId="21" fillId="20" borderId="2" xfId="1" applyFont="1" applyFill="1" applyBorder="1"/>
    <xf numFmtId="0" fontId="19" fillId="0" borderId="13" xfId="0" applyFont="1" applyBorder="1"/>
    <xf numFmtId="0" fontId="21" fillId="19" borderId="2" xfId="1" applyFont="1" applyFill="1" applyBorder="1"/>
    <xf numFmtId="0" fontId="21" fillId="22" borderId="2" xfId="1" applyFont="1" applyFill="1" applyBorder="1"/>
    <xf numFmtId="0" fontId="21" fillId="23" borderId="2" xfId="1" applyFont="1" applyFill="1" applyBorder="1"/>
    <xf numFmtId="49" fontId="22" fillId="0" borderId="2" xfId="0" applyNumberFormat="1" applyFont="1" applyBorder="1"/>
    <xf numFmtId="1" fontId="21" fillId="17" borderId="10" xfId="1" applyNumberFormat="1" applyFont="1" applyFill="1" applyBorder="1"/>
    <xf numFmtId="3" fontId="21" fillId="0" borderId="0" xfId="1" applyNumberFormat="1" applyFont="1"/>
    <xf numFmtId="1" fontId="3" fillId="0" borderId="2" xfId="1" applyNumberFormat="1" applyFont="1" applyBorder="1" applyAlignment="1">
      <alignment vertical="center"/>
    </xf>
    <xf numFmtId="0" fontId="2" fillId="0" borderId="2" xfId="1" applyBorder="1" applyAlignment="1">
      <alignment horizontal="center" vertical="center" wrapText="1"/>
    </xf>
    <xf numFmtId="17" fontId="2" fillId="0" borderId="2" xfId="1" applyNumberFormat="1" applyBorder="1" applyAlignment="1">
      <alignment horizontal="center" vertical="center" wrapText="1"/>
    </xf>
    <xf numFmtId="0" fontId="22" fillId="23" borderId="0" xfId="0" applyFont="1" applyFill="1"/>
    <xf numFmtId="1" fontId="22" fillId="23" borderId="9" xfId="0" applyNumberFormat="1" applyFont="1" applyFill="1" applyBorder="1"/>
    <xf numFmtId="0" fontId="21" fillId="23" borderId="9" xfId="1" applyFont="1" applyFill="1" applyBorder="1"/>
    <xf numFmtId="1" fontId="21" fillId="23" borderId="9" xfId="1" applyNumberFormat="1" applyFont="1" applyFill="1" applyBorder="1"/>
    <xf numFmtId="1" fontId="21" fillId="23" borderId="7" xfId="1" applyNumberFormat="1" applyFont="1" applyFill="1" applyBorder="1"/>
    <xf numFmtId="1" fontId="21" fillId="23" borderId="10" xfId="1" applyNumberFormat="1" applyFont="1" applyFill="1" applyBorder="1"/>
    <xf numFmtId="0" fontId="22" fillId="23" borderId="2" xfId="0" applyFont="1" applyFill="1" applyBorder="1"/>
    <xf numFmtId="1" fontId="22" fillId="23" borderId="2" xfId="0" applyNumberFormat="1" applyFont="1" applyFill="1" applyBorder="1"/>
    <xf numFmtId="1" fontId="21" fillId="23" borderId="2" xfId="1" applyNumberFormat="1" applyFont="1" applyFill="1" applyBorder="1"/>
    <xf numFmtId="0" fontId="21" fillId="23" borderId="0" xfId="1" applyFont="1" applyFill="1"/>
    <xf numFmtId="0" fontId="21" fillId="23" borderId="2" xfId="0" applyFont="1" applyFill="1" applyBorder="1"/>
    <xf numFmtId="1" fontId="24" fillId="23" borderId="2" xfId="1" applyNumberFormat="1" applyFont="1" applyFill="1" applyBorder="1"/>
    <xf numFmtId="0" fontId="22" fillId="23" borderId="13" xfId="0" applyFont="1" applyFill="1" applyBorder="1"/>
    <xf numFmtId="0" fontId="22" fillId="23" borderId="2" xfId="1" applyFont="1" applyFill="1" applyBorder="1"/>
    <xf numFmtId="0" fontId="15" fillId="23" borderId="0" xfId="1" applyFont="1" applyFill="1"/>
    <xf numFmtId="1" fontId="15" fillId="23" borderId="0" xfId="1" applyNumberFormat="1" applyFont="1" applyFill="1"/>
    <xf numFmtId="0" fontId="15" fillId="23" borderId="9" xfId="1" applyFont="1" applyFill="1" applyBorder="1"/>
    <xf numFmtId="1" fontId="15" fillId="23" borderId="7" xfId="1" applyNumberFormat="1" applyFont="1" applyFill="1" applyBorder="1"/>
    <xf numFmtId="1" fontId="15" fillId="23" borderId="9" xfId="1" applyNumberFormat="1" applyFont="1" applyFill="1" applyBorder="1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2" xfId="1" applyFont="1" applyBorder="1" applyAlignment="1">
      <alignment horizontal="left"/>
    </xf>
    <xf numFmtId="0" fontId="3" fillId="0" borderId="2" xfId="1" applyFont="1" applyBorder="1"/>
    <xf numFmtId="0" fontId="27" fillId="0" borderId="2" xfId="0" applyFont="1" applyBorder="1"/>
    <xf numFmtId="0" fontId="3" fillId="0" borderId="2" xfId="1" applyFont="1" applyBorder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166" fontId="4" fillId="0" borderId="4" xfId="1" applyNumberFormat="1" applyFont="1" applyBorder="1" applyAlignment="1">
      <alignment horizontal="center" wrapText="1"/>
    </xf>
    <xf numFmtId="1" fontId="2" fillId="0" borderId="2" xfId="1" applyNumberFormat="1" applyBorder="1" applyAlignment="1">
      <alignment horizontal="center" vertical="center" wrapText="1"/>
    </xf>
    <xf numFmtId="0" fontId="18" fillId="0" borderId="7" xfId="0" applyFont="1" applyBorder="1" applyAlignment="1" applyProtection="1">
      <alignment horizontal="left"/>
      <protection locked="0"/>
    </xf>
    <xf numFmtId="0" fontId="18" fillId="0" borderId="5" xfId="0" applyFont="1" applyBorder="1" applyAlignment="1" applyProtection="1">
      <alignment horizontal="left"/>
      <protection locked="0"/>
    </xf>
    <xf numFmtId="0" fontId="18" fillId="0" borderId="6" xfId="0" applyFont="1" applyBorder="1" applyAlignment="1" applyProtection="1">
      <alignment horizontal="left"/>
      <protection locked="0"/>
    </xf>
    <xf numFmtId="0" fontId="18" fillId="0" borderId="7" xfId="0" applyFont="1" applyBorder="1" applyAlignment="1" applyProtection="1">
      <alignment horizontal="center"/>
      <protection locked="0"/>
    </xf>
    <xf numFmtId="0" fontId="18" fillId="0" borderId="6" xfId="0" applyFont="1" applyBorder="1" applyAlignment="1" applyProtection="1">
      <alignment horizontal="center"/>
      <protection locked="0"/>
    </xf>
    <xf numFmtId="0" fontId="20" fillId="0" borderId="15" xfId="0" applyFont="1" applyBorder="1" applyAlignment="1">
      <alignment horizontal="center" vertical="center" wrapText="1" shrinkToFit="1"/>
    </xf>
    <xf numFmtId="0" fontId="20" fillId="0" borderId="4" xfId="0" applyFont="1" applyBorder="1" applyAlignment="1">
      <alignment horizontal="center" vertical="center" wrapText="1" shrinkToFit="1"/>
    </xf>
    <xf numFmtId="0" fontId="20" fillId="0" borderId="18" xfId="0" applyFont="1" applyBorder="1" applyAlignment="1">
      <alignment horizontal="center" vertical="center" wrapText="1" shrinkToFit="1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3" xfId="0" applyFont="1" applyBorder="1" applyAlignment="1">
      <alignment horizontal="center" vertical="center" wrapText="1" shrinkToFit="1"/>
    </xf>
    <xf numFmtId="0" fontId="20" fillId="0" borderId="16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 applyProtection="1">
      <alignment horizontal="center"/>
      <protection locked="0"/>
    </xf>
    <xf numFmtId="0" fontId="18" fillId="0" borderId="4" xfId="0" applyFont="1" applyBorder="1" applyAlignment="1" applyProtection="1">
      <alignment horizontal="center"/>
      <protection locked="0"/>
    </xf>
    <xf numFmtId="0" fontId="18" fillId="0" borderId="18" xfId="0" applyFont="1" applyBorder="1" applyAlignment="1" applyProtection="1">
      <alignment horizontal="center"/>
      <protection locked="0"/>
    </xf>
    <xf numFmtId="0" fontId="18" fillId="0" borderId="17" xfId="0" applyFont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0" borderId="19" xfId="0" applyFont="1" applyBorder="1" applyAlignment="1" applyProtection="1">
      <alignment horizontal="center"/>
      <protection locked="0"/>
    </xf>
    <xf numFmtId="0" fontId="18" fillId="0" borderId="10" xfId="0" applyFont="1" applyBorder="1" applyAlignment="1" applyProtection="1">
      <alignment horizontal="center"/>
      <protection locked="0"/>
    </xf>
    <xf numFmtId="0" fontId="18" fillId="0" borderId="3" xfId="0" applyFont="1" applyBorder="1" applyAlignment="1" applyProtection="1">
      <alignment horizontal="center"/>
      <protection locked="0"/>
    </xf>
    <xf numFmtId="0" fontId="18" fillId="0" borderId="16" xfId="0" applyFont="1" applyBorder="1" applyAlignment="1" applyProtection="1">
      <alignment horizontal="center"/>
      <protection locked="0"/>
    </xf>
    <xf numFmtId="0" fontId="18" fillId="0" borderId="15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8" fillId="0" borderId="18" xfId="0" applyFont="1" applyBorder="1" applyAlignment="1">
      <alignment horizontal="center" vertical="center" wrapText="1" shrinkToFit="1"/>
    </xf>
    <xf numFmtId="0" fontId="18" fillId="0" borderId="17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9" xfId="0" applyFont="1" applyBorder="1" applyAlignment="1">
      <alignment horizontal="center" vertical="center" wrapText="1" shrinkToFi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16" xfId="0" applyFont="1" applyBorder="1" applyAlignment="1">
      <alignment horizontal="center" vertical="center" wrapText="1" shrinkToFit="1"/>
    </xf>
    <xf numFmtId="0" fontId="18" fillId="0" borderId="5" xfId="0" applyFont="1" applyBorder="1" applyAlignment="1" applyProtection="1">
      <alignment horizontal="center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167" fontId="3" fillId="0" borderId="17" xfId="1" applyNumberFormat="1" applyFont="1" applyBorder="1" applyAlignment="1" applyProtection="1">
      <alignment horizontal="center"/>
      <protection locked="0"/>
    </xf>
    <xf numFmtId="167" fontId="3" fillId="0" borderId="0" xfId="1" applyNumberFormat="1" applyFont="1" applyAlignment="1" applyProtection="1">
      <alignment horizontal="center"/>
      <protection locked="0"/>
    </xf>
    <xf numFmtId="0" fontId="14" fillId="0" borderId="0" xfId="1" applyFont="1" applyAlignment="1">
      <alignment horizontal="center" wrapText="1"/>
    </xf>
    <xf numFmtId="0" fontId="3" fillId="0" borderId="7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3" fillId="0" borderId="6" xfId="1" applyFont="1" applyBorder="1" applyAlignment="1">
      <alignment horizontal="left"/>
    </xf>
    <xf numFmtId="0" fontId="3" fillId="0" borderId="7" xfId="1" applyFont="1" applyBorder="1"/>
    <xf numFmtId="0" fontId="3" fillId="0" borderId="5" xfId="1" applyFont="1" applyBorder="1"/>
    <xf numFmtId="0" fontId="3" fillId="0" borderId="6" xfId="1" applyFont="1" applyBorder="1"/>
    <xf numFmtId="0" fontId="14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2" xfId="1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18" fillId="0" borderId="2" xfId="0" applyFont="1" applyBorder="1" applyAlignment="1" applyProtection="1">
      <alignment horizontal="center"/>
      <protection locked="0"/>
    </xf>
    <xf numFmtId="0" fontId="3" fillId="0" borderId="7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/>
    </xf>
    <xf numFmtId="0" fontId="18" fillId="0" borderId="2" xfId="0" applyFont="1" applyBorder="1" applyAlignment="1" applyProtection="1">
      <alignment horizontal="left"/>
      <protection locked="0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23" fillId="25" borderId="20" xfId="1" applyFont="1" applyFill="1" applyBorder="1" applyAlignment="1">
      <alignment horizontal="center" vertical="center" wrapText="1"/>
    </xf>
    <xf numFmtId="0" fontId="23" fillId="25" borderId="21" xfId="1" applyFont="1" applyFill="1" applyBorder="1" applyAlignment="1">
      <alignment horizontal="center" vertical="center" wrapText="1"/>
    </xf>
    <xf numFmtId="4" fontId="23" fillId="25" borderId="22" xfId="1" applyNumberFormat="1" applyFont="1" applyFill="1" applyBorder="1" applyAlignment="1">
      <alignment horizontal="center" vertical="center" wrapText="1"/>
    </xf>
  </cellXfs>
  <cellStyles count="235">
    <cellStyle name="20% - Énfasis1 10" xfId="2" xr:uid="{00000000-0005-0000-0000-000000000000}"/>
    <cellStyle name="20% - Énfasis1 11" xfId="3" xr:uid="{00000000-0005-0000-0000-000001000000}"/>
    <cellStyle name="20% - Énfasis1 12" xfId="4" xr:uid="{00000000-0005-0000-0000-000002000000}"/>
    <cellStyle name="20% - Énfasis1 13" xfId="5" xr:uid="{00000000-0005-0000-0000-000003000000}"/>
    <cellStyle name="20% - Énfasis1 14" xfId="6" xr:uid="{00000000-0005-0000-0000-000004000000}"/>
    <cellStyle name="20% - Énfasis1 15" xfId="7" xr:uid="{00000000-0005-0000-0000-000005000000}"/>
    <cellStyle name="20% - Énfasis1 16" xfId="8" xr:uid="{00000000-0005-0000-0000-000006000000}"/>
    <cellStyle name="20% - Énfasis1 2" xfId="9" xr:uid="{00000000-0005-0000-0000-000007000000}"/>
    <cellStyle name="20% - Énfasis1 3" xfId="10" xr:uid="{00000000-0005-0000-0000-000008000000}"/>
    <cellStyle name="20% - Énfasis1 4" xfId="11" xr:uid="{00000000-0005-0000-0000-000009000000}"/>
    <cellStyle name="20% - Énfasis1 5" xfId="12" xr:uid="{00000000-0005-0000-0000-00000A000000}"/>
    <cellStyle name="20% - Énfasis1 6" xfId="13" xr:uid="{00000000-0005-0000-0000-00000B000000}"/>
    <cellStyle name="20% - Énfasis1 7" xfId="14" xr:uid="{00000000-0005-0000-0000-00000C000000}"/>
    <cellStyle name="20% - Énfasis1 8" xfId="15" xr:uid="{00000000-0005-0000-0000-00000D000000}"/>
    <cellStyle name="20% - Énfasis1 9" xfId="16" xr:uid="{00000000-0005-0000-0000-00000E000000}"/>
    <cellStyle name="20% - Énfasis2 10" xfId="17" xr:uid="{00000000-0005-0000-0000-00000F000000}"/>
    <cellStyle name="20% - Énfasis2 11" xfId="18" xr:uid="{00000000-0005-0000-0000-000010000000}"/>
    <cellStyle name="20% - Énfasis2 12" xfId="19" xr:uid="{00000000-0005-0000-0000-000011000000}"/>
    <cellStyle name="20% - Énfasis2 13" xfId="20" xr:uid="{00000000-0005-0000-0000-000012000000}"/>
    <cellStyle name="20% - Énfasis2 14" xfId="21" xr:uid="{00000000-0005-0000-0000-000013000000}"/>
    <cellStyle name="20% - Énfasis2 15" xfId="22" xr:uid="{00000000-0005-0000-0000-000014000000}"/>
    <cellStyle name="20% - Énfasis2 16" xfId="23" xr:uid="{00000000-0005-0000-0000-000015000000}"/>
    <cellStyle name="20% - Énfasis2 2" xfId="24" xr:uid="{00000000-0005-0000-0000-000016000000}"/>
    <cellStyle name="20% - Énfasis2 3" xfId="25" xr:uid="{00000000-0005-0000-0000-000017000000}"/>
    <cellStyle name="20% - Énfasis2 4" xfId="26" xr:uid="{00000000-0005-0000-0000-000018000000}"/>
    <cellStyle name="20% - Énfasis2 5" xfId="27" xr:uid="{00000000-0005-0000-0000-000019000000}"/>
    <cellStyle name="20% - Énfasis2 6" xfId="28" xr:uid="{00000000-0005-0000-0000-00001A000000}"/>
    <cellStyle name="20% - Énfasis2 7" xfId="29" xr:uid="{00000000-0005-0000-0000-00001B000000}"/>
    <cellStyle name="20% - Énfasis2 8" xfId="30" xr:uid="{00000000-0005-0000-0000-00001C000000}"/>
    <cellStyle name="20% - Énfasis2 9" xfId="31" xr:uid="{00000000-0005-0000-0000-00001D000000}"/>
    <cellStyle name="20% - Énfasis3 10" xfId="32" xr:uid="{00000000-0005-0000-0000-00001E000000}"/>
    <cellStyle name="20% - Énfasis3 11" xfId="33" xr:uid="{00000000-0005-0000-0000-00001F000000}"/>
    <cellStyle name="20% - Énfasis3 12" xfId="34" xr:uid="{00000000-0005-0000-0000-000020000000}"/>
    <cellStyle name="20% - Énfasis3 13" xfId="35" xr:uid="{00000000-0005-0000-0000-000021000000}"/>
    <cellStyle name="20% - Énfasis3 14" xfId="36" xr:uid="{00000000-0005-0000-0000-000022000000}"/>
    <cellStyle name="20% - Énfasis3 15" xfId="37" xr:uid="{00000000-0005-0000-0000-000023000000}"/>
    <cellStyle name="20% - Énfasis3 16" xfId="38" xr:uid="{00000000-0005-0000-0000-000024000000}"/>
    <cellStyle name="20% - Énfasis3 2" xfId="39" xr:uid="{00000000-0005-0000-0000-000025000000}"/>
    <cellStyle name="20% - Énfasis3 3" xfId="40" xr:uid="{00000000-0005-0000-0000-000026000000}"/>
    <cellStyle name="20% - Énfasis3 4" xfId="41" xr:uid="{00000000-0005-0000-0000-000027000000}"/>
    <cellStyle name="20% - Énfasis3 5" xfId="42" xr:uid="{00000000-0005-0000-0000-000028000000}"/>
    <cellStyle name="20% - Énfasis3 6" xfId="43" xr:uid="{00000000-0005-0000-0000-000029000000}"/>
    <cellStyle name="20% - Énfasis3 7" xfId="44" xr:uid="{00000000-0005-0000-0000-00002A000000}"/>
    <cellStyle name="20% - Énfasis3 8" xfId="45" xr:uid="{00000000-0005-0000-0000-00002B000000}"/>
    <cellStyle name="20% - Énfasis3 9" xfId="46" xr:uid="{00000000-0005-0000-0000-00002C000000}"/>
    <cellStyle name="20% - Énfasis4 10" xfId="47" xr:uid="{00000000-0005-0000-0000-00002D000000}"/>
    <cellStyle name="20% - Énfasis4 11" xfId="48" xr:uid="{00000000-0005-0000-0000-00002E000000}"/>
    <cellStyle name="20% - Énfasis4 12" xfId="49" xr:uid="{00000000-0005-0000-0000-00002F000000}"/>
    <cellStyle name="20% - Énfasis4 13" xfId="50" xr:uid="{00000000-0005-0000-0000-000030000000}"/>
    <cellStyle name="20% - Énfasis4 14" xfId="51" xr:uid="{00000000-0005-0000-0000-000031000000}"/>
    <cellStyle name="20% - Énfasis4 15" xfId="52" xr:uid="{00000000-0005-0000-0000-000032000000}"/>
    <cellStyle name="20% - Énfasis4 16" xfId="53" xr:uid="{00000000-0005-0000-0000-000033000000}"/>
    <cellStyle name="20% - Énfasis4 2" xfId="54" xr:uid="{00000000-0005-0000-0000-000034000000}"/>
    <cellStyle name="20% - Énfasis4 3" xfId="55" xr:uid="{00000000-0005-0000-0000-000035000000}"/>
    <cellStyle name="20% - Énfasis4 4" xfId="56" xr:uid="{00000000-0005-0000-0000-000036000000}"/>
    <cellStyle name="20% - Énfasis4 5" xfId="57" xr:uid="{00000000-0005-0000-0000-000037000000}"/>
    <cellStyle name="20% - Énfasis4 6" xfId="58" xr:uid="{00000000-0005-0000-0000-000038000000}"/>
    <cellStyle name="20% - Énfasis4 7" xfId="59" xr:uid="{00000000-0005-0000-0000-000039000000}"/>
    <cellStyle name="20% - Énfasis4 8" xfId="60" xr:uid="{00000000-0005-0000-0000-00003A000000}"/>
    <cellStyle name="20% - Énfasis4 9" xfId="61" xr:uid="{00000000-0005-0000-0000-00003B000000}"/>
    <cellStyle name="20% - Énfasis5 10" xfId="62" xr:uid="{00000000-0005-0000-0000-00003C000000}"/>
    <cellStyle name="20% - Énfasis5 11" xfId="63" xr:uid="{00000000-0005-0000-0000-00003D000000}"/>
    <cellStyle name="20% - Énfasis5 12" xfId="64" xr:uid="{00000000-0005-0000-0000-00003E000000}"/>
    <cellStyle name="20% - Énfasis5 13" xfId="65" xr:uid="{00000000-0005-0000-0000-00003F000000}"/>
    <cellStyle name="20% - Énfasis5 14" xfId="66" xr:uid="{00000000-0005-0000-0000-000040000000}"/>
    <cellStyle name="20% - Énfasis5 15" xfId="67" xr:uid="{00000000-0005-0000-0000-000041000000}"/>
    <cellStyle name="20% - Énfasis5 16" xfId="68" xr:uid="{00000000-0005-0000-0000-000042000000}"/>
    <cellStyle name="20% - Énfasis5 2" xfId="69" xr:uid="{00000000-0005-0000-0000-000043000000}"/>
    <cellStyle name="20% - Énfasis5 3" xfId="70" xr:uid="{00000000-0005-0000-0000-000044000000}"/>
    <cellStyle name="20% - Énfasis5 4" xfId="71" xr:uid="{00000000-0005-0000-0000-000045000000}"/>
    <cellStyle name="20% - Énfasis5 5" xfId="72" xr:uid="{00000000-0005-0000-0000-000046000000}"/>
    <cellStyle name="20% - Énfasis5 6" xfId="73" xr:uid="{00000000-0005-0000-0000-000047000000}"/>
    <cellStyle name="20% - Énfasis5 7" xfId="74" xr:uid="{00000000-0005-0000-0000-000048000000}"/>
    <cellStyle name="20% - Énfasis5 8" xfId="75" xr:uid="{00000000-0005-0000-0000-000049000000}"/>
    <cellStyle name="20% - Énfasis5 9" xfId="76" xr:uid="{00000000-0005-0000-0000-00004A000000}"/>
    <cellStyle name="20% - Énfasis6 10" xfId="77" xr:uid="{00000000-0005-0000-0000-00004B000000}"/>
    <cellStyle name="20% - Énfasis6 11" xfId="78" xr:uid="{00000000-0005-0000-0000-00004C000000}"/>
    <cellStyle name="20% - Énfasis6 12" xfId="79" xr:uid="{00000000-0005-0000-0000-00004D000000}"/>
    <cellStyle name="20% - Énfasis6 13" xfId="80" xr:uid="{00000000-0005-0000-0000-00004E000000}"/>
    <cellStyle name="20% - Énfasis6 14" xfId="81" xr:uid="{00000000-0005-0000-0000-00004F000000}"/>
    <cellStyle name="20% - Énfasis6 15" xfId="82" xr:uid="{00000000-0005-0000-0000-000050000000}"/>
    <cellStyle name="20% - Énfasis6 16" xfId="83" xr:uid="{00000000-0005-0000-0000-000051000000}"/>
    <cellStyle name="20% - Énfasis6 2" xfId="84" xr:uid="{00000000-0005-0000-0000-000052000000}"/>
    <cellStyle name="20% - Énfasis6 3" xfId="85" xr:uid="{00000000-0005-0000-0000-000053000000}"/>
    <cellStyle name="20% - Énfasis6 4" xfId="86" xr:uid="{00000000-0005-0000-0000-000054000000}"/>
    <cellStyle name="20% - Énfasis6 5" xfId="87" xr:uid="{00000000-0005-0000-0000-000055000000}"/>
    <cellStyle name="20% - Énfasis6 6" xfId="88" xr:uid="{00000000-0005-0000-0000-000056000000}"/>
    <cellStyle name="20% - Énfasis6 7" xfId="89" xr:uid="{00000000-0005-0000-0000-000057000000}"/>
    <cellStyle name="20% - Énfasis6 8" xfId="90" xr:uid="{00000000-0005-0000-0000-000058000000}"/>
    <cellStyle name="20% - Énfasis6 9" xfId="91" xr:uid="{00000000-0005-0000-0000-000059000000}"/>
    <cellStyle name="40% - Énfasis1 10" xfId="92" xr:uid="{00000000-0005-0000-0000-00005A000000}"/>
    <cellStyle name="40% - Énfasis1 11" xfId="93" xr:uid="{00000000-0005-0000-0000-00005B000000}"/>
    <cellStyle name="40% - Énfasis1 12" xfId="94" xr:uid="{00000000-0005-0000-0000-00005C000000}"/>
    <cellStyle name="40% - Énfasis1 13" xfId="95" xr:uid="{00000000-0005-0000-0000-00005D000000}"/>
    <cellStyle name="40% - Énfasis1 14" xfId="96" xr:uid="{00000000-0005-0000-0000-00005E000000}"/>
    <cellStyle name="40% - Énfasis1 15" xfId="97" xr:uid="{00000000-0005-0000-0000-00005F000000}"/>
    <cellStyle name="40% - Énfasis1 16" xfId="98" xr:uid="{00000000-0005-0000-0000-000060000000}"/>
    <cellStyle name="40% - Énfasis1 2" xfId="99" xr:uid="{00000000-0005-0000-0000-000061000000}"/>
    <cellStyle name="40% - Énfasis1 3" xfId="100" xr:uid="{00000000-0005-0000-0000-000062000000}"/>
    <cellStyle name="40% - Énfasis1 4" xfId="101" xr:uid="{00000000-0005-0000-0000-000063000000}"/>
    <cellStyle name="40% - Énfasis1 5" xfId="102" xr:uid="{00000000-0005-0000-0000-000064000000}"/>
    <cellStyle name="40% - Énfasis1 6" xfId="103" xr:uid="{00000000-0005-0000-0000-000065000000}"/>
    <cellStyle name="40% - Énfasis1 7" xfId="104" xr:uid="{00000000-0005-0000-0000-000066000000}"/>
    <cellStyle name="40% - Énfasis1 8" xfId="105" xr:uid="{00000000-0005-0000-0000-000067000000}"/>
    <cellStyle name="40% - Énfasis1 9" xfId="106" xr:uid="{00000000-0005-0000-0000-000068000000}"/>
    <cellStyle name="40% - Énfasis2 10" xfId="107" xr:uid="{00000000-0005-0000-0000-000069000000}"/>
    <cellStyle name="40% - Énfasis2 11" xfId="108" xr:uid="{00000000-0005-0000-0000-00006A000000}"/>
    <cellStyle name="40% - Énfasis2 12" xfId="109" xr:uid="{00000000-0005-0000-0000-00006B000000}"/>
    <cellStyle name="40% - Énfasis2 13" xfId="110" xr:uid="{00000000-0005-0000-0000-00006C000000}"/>
    <cellStyle name="40% - Énfasis2 14" xfId="111" xr:uid="{00000000-0005-0000-0000-00006D000000}"/>
    <cellStyle name="40% - Énfasis2 15" xfId="112" xr:uid="{00000000-0005-0000-0000-00006E000000}"/>
    <cellStyle name="40% - Énfasis2 16" xfId="113" xr:uid="{00000000-0005-0000-0000-00006F000000}"/>
    <cellStyle name="40% - Énfasis2 2" xfId="114" xr:uid="{00000000-0005-0000-0000-000070000000}"/>
    <cellStyle name="40% - Énfasis2 3" xfId="115" xr:uid="{00000000-0005-0000-0000-000071000000}"/>
    <cellStyle name="40% - Énfasis2 4" xfId="116" xr:uid="{00000000-0005-0000-0000-000072000000}"/>
    <cellStyle name="40% - Énfasis2 5" xfId="117" xr:uid="{00000000-0005-0000-0000-000073000000}"/>
    <cellStyle name="40% - Énfasis2 6" xfId="118" xr:uid="{00000000-0005-0000-0000-000074000000}"/>
    <cellStyle name="40% - Énfasis2 7" xfId="119" xr:uid="{00000000-0005-0000-0000-000075000000}"/>
    <cellStyle name="40% - Énfasis2 8" xfId="120" xr:uid="{00000000-0005-0000-0000-000076000000}"/>
    <cellStyle name="40% - Énfasis2 9" xfId="121" xr:uid="{00000000-0005-0000-0000-000077000000}"/>
    <cellStyle name="40% - Énfasis3 10" xfId="122" xr:uid="{00000000-0005-0000-0000-000078000000}"/>
    <cellStyle name="40% - Énfasis3 11" xfId="123" xr:uid="{00000000-0005-0000-0000-000079000000}"/>
    <cellStyle name="40% - Énfasis3 12" xfId="124" xr:uid="{00000000-0005-0000-0000-00007A000000}"/>
    <cellStyle name="40% - Énfasis3 13" xfId="125" xr:uid="{00000000-0005-0000-0000-00007B000000}"/>
    <cellStyle name="40% - Énfasis3 14" xfId="126" xr:uid="{00000000-0005-0000-0000-00007C000000}"/>
    <cellStyle name="40% - Énfasis3 15" xfId="127" xr:uid="{00000000-0005-0000-0000-00007D000000}"/>
    <cellStyle name="40% - Énfasis3 16" xfId="128" xr:uid="{00000000-0005-0000-0000-00007E000000}"/>
    <cellStyle name="40% - Énfasis3 2" xfId="129" xr:uid="{00000000-0005-0000-0000-00007F000000}"/>
    <cellStyle name="40% - Énfasis3 3" xfId="130" xr:uid="{00000000-0005-0000-0000-000080000000}"/>
    <cellStyle name="40% - Énfasis3 4" xfId="131" xr:uid="{00000000-0005-0000-0000-000081000000}"/>
    <cellStyle name="40% - Énfasis3 5" xfId="132" xr:uid="{00000000-0005-0000-0000-000082000000}"/>
    <cellStyle name="40% - Énfasis3 6" xfId="133" xr:uid="{00000000-0005-0000-0000-000083000000}"/>
    <cellStyle name="40% - Énfasis3 7" xfId="134" xr:uid="{00000000-0005-0000-0000-000084000000}"/>
    <cellStyle name="40% - Énfasis3 8" xfId="135" xr:uid="{00000000-0005-0000-0000-000085000000}"/>
    <cellStyle name="40% - Énfasis3 9" xfId="136" xr:uid="{00000000-0005-0000-0000-000086000000}"/>
    <cellStyle name="40% - Énfasis4 10" xfId="137" xr:uid="{00000000-0005-0000-0000-000087000000}"/>
    <cellStyle name="40% - Énfasis4 11" xfId="138" xr:uid="{00000000-0005-0000-0000-000088000000}"/>
    <cellStyle name="40% - Énfasis4 12" xfId="139" xr:uid="{00000000-0005-0000-0000-000089000000}"/>
    <cellStyle name="40% - Énfasis4 13" xfId="140" xr:uid="{00000000-0005-0000-0000-00008A000000}"/>
    <cellStyle name="40% - Énfasis4 14" xfId="141" xr:uid="{00000000-0005-0000-0000-00008B000000}"/>
    <cellStyle name="40% - Énfasis4 15" xfId="142" xr:uid="{00000000-0005-0000-0000-00008C000000}"/>
    <cellStyle name="40% - Énfasis4 16" xfId="143" xr:uid="{00000000-0005-0000-0000-00008D000000}"/>
    <cellStyle name="40% - Énfasis4 2" xfId="144" xr:uid="{00000000-0005-0000-0000-00008E000000}"/>
    <cellStyle name="40% - Énfasis4 3" xfId="145" xr:uid="{00000000-0005-0000-0000-00008F000000}"/>
    <cellStyle name="40% - Énfasis4 4" xfId="146" xr:uid="{00000000-0005-0000-0000-000090000000}"/>
    <cellStyle name="40% - Énfasis4 5" xfId="147" xr:uid="{00000000-0005-0000-0000-000091000000}"/>
    <cellStyle name="40% - Énfasis4 6" xfId="148" xr:uid="{00000000-0005-0000-0000-000092000000}"/>
    <cellStyle name="40% - Énfasis4 7" xfId="149" xr:uid="{00000000-0005-0000-0000-000093000000}"/>
    <cellStyle name="40% - Énfasis4 8" xfId="150" xr:uid="{00000000-0005-0000-0000-000094000000}"/>
    <cellStyle name="40% - Énfasis4 9" xfId="151" xr:uid="{00000000-0005-0000-0000-000095000000}"/>
    <cellStyle name="40% - Énfasis5 10" xfId="152" xr:uid="{00000000-0005-0000-0000-000096000000}"/>
    <cellStyle name="40% - Énfasis5 11" xfId="153" xr:uid="{00000000-0005-0000-0000-000097000000}"/>
    <cellStyle name="40% - Énfasis5 12" xfId="154" xr:uid="{00000000-0005-0000-0000-000098000000}"/>
    <cellStyle name="40% - Énfasis5 13" xfId="155" xr:uid="{00000000-0005-0000-0000-000099000000}"/>
    <cellStyle name="40% - Énfasis5 14" xfId="156" xr:uid="{00000000-0005-0000-0000-00009A000000}"/>
    <cellStyle name="40% - Énfasis5 15" xfId="157" xr:uid="{00000000-0005-0000-0000-00009B000000}"/>
    <cellStyle name="40% - Énfasis5 16" xfId="158" xr:uid="{00000000-0005-0000-0000-00009C000000}"/>
    <cellStyle name="40% - Énfasis5 2" xfId="159" xr:uid="{00000000-0005-0000-0000-00009D000000}"/>
    <cellStyle name="40% - Énfasis5 3" xfId="160" xr:uid="{00000000-0005-0000-0000-00009E000000}"/>
    <cellStyle name="40% - Énfasis5 4" xfId="161" xr:uid="{00000000-0005-0000-0000-00009F000000}"/>
    <cellStyle name="40% - Énfasis5 5" xfId="162" xr:uid="{00000000-0005-0000-0000-0000A0000000}"/>
    <cellStyle name="40% - Énfasis5 6" xfId="163" xr:uid="{00000000-0005-0000-0000-0000A1000000}"/>
    <cellStyle name="40% - Énfasis5 7" xfId="164" xr:uid="{00000000-0005-0000-0000-0000A2000000}"/>
    <cellStyle name="40% - Énfasis5 8" xfId="165" xr:uid="{00000000-0005-0000-0000-0000A3000000}"/>
    <cellStyle name="40% - Énfasis5 9" xfId="166" xr:uid="{00000000-0005-0000-0000-0000A4000000}"/>
    <cellStyle name="40% - Énfasis6 10" xfId="167" xr:uid="{00000000-0005-0000-0000-0000A5000000}"/>
    <cellStyle name="40% - Énfasis6 11" xfId="168" xr:uid="{00000000-0005-0000-0000-0000A6000000}"/>
    <cellStyle name="40% - Énfasis6 12" xfId="169" xr:uid="{00000000-0005-0000-0000-0000A7000000}"/>
    <cellStyle name="40% - Énfasis6 13" xfId="170" xr:uid="{00000000-0005-0000-0000-0000A8000000}"/>
    <cellStyle name="40% - Énfasis6 14" xfId="171" xr:uid="{00000000-0005-0000-0000-0000A9000000}"/>
    <cellStyle name="40% - Énfasis6 15" xfId="172" xr:uid="{00000000-0005-0000-0000-0000AA000000}"/>
    <cellStyle name="40% - Énfasis6 16" xfId="173" xr:uid="{00000000-0005-0000-0000-0000AB000000}"/>
    <cellStyle name="40% - Énfasis6 2" xfId="174" xr:uid="{00000000-0005-0000-0000-0000AC000000}"/>
    <cellStyle name="40% - Énfasis6 3" xfId="175" xr:uid="{00000000-0005-0000-0000-0000AD000000}"/>
    <cellStyle name="40% - Énfasis6 4" xfId="176" xr:uid="{00000000-0005-0000-0000-0000AE000000}"/>
    <cellStyle name="40% - Énfasis6 5" xfId="177" xr:uid="{00000000-0005-0000-0000-0000AF000000}"/>
    <cellStyle name="40% - Énfasis6 6" xfId="178" xr:uid="{00000000-0005-0000-0000-0000B0000000}"/>
    <cellStyle name="40% - Énfasis6 7" xfId="179" xr:uid="{00000000-0005-0000-0000-0000B1000000}"/>
    <cellStyle name="40% - Énfasis6 8" xfId="180" xr:uid="{00000000-0005-0000-0000-0000B2000000}"/>
    <cellStyle name="40% - Énfasis6 9" xfId="181" xr:uid="{00000000-0005-0000-0000-0000B3000000}"/>
    <cellStyle name="Estilo 1" xfId="182" xr:uid="{00000000-0005-0000-0000-0000B4000000}"/>
    <cellStyle name="Euro" xfId="183" xr:uid="{00000000-0005-0000-0000-0000B5000000}"/>
    <cellStyle name="Hipervínculo 2" xfId="184" xr:uid="{00000000-0005-0000-0000-0000B6000000}"/>
    <cellStyle name="Millares 2" xfId="232" xr:uid="{00000000-0005-0000-0000-0000B7000000}"/>
    <cellStyle name="Moneda" xfId="234" builtinId="4"/>
    <cellStyle name="Normal" xfId="0" builtinId="0"/>
    <cellStyle name="Normal 10" xfId="185" xr:uid="{00000000-0005-0000-0000-0000BA000000}"/>
    <cellStyle name="Normal 11" xfId="186" xr:uid="{00000000-0005-0000-0000-0000BB000000}"/>
    <cellStyle name="Normal 12" xfId="187" xr:uid="{00000000-0005-0000-0000-0000BC000000}"/>
    <cellStyle name="Normal 13" xfId="188" xr:uid="{00000000-0005-0000-0000-0000BD000000}"/>
    <cellStyle name="Normal 14" xfId="189" xr:uid="{00000000-0005-0000-0000-0000BE000000}"/>
    <cellStyle name="Normal 15" xfId="190" xr:uid="{00000000-0005-0000-0000-0000BF000000}"/>
    <cellStyle name="Normal 16" xfId="191" xr:uid="{00000000-0005-0000-0000-0000C0000000}"/>
    <cellStyle name="Normal 17" xfId="192" xr:uid="{00000000-0005-0000-0000-0000C1000000}"/>
    <cellStyle name="Normal 18" xfId="193" xr:uid="{00000000-0005-0000-0000-0000C2000000}"/>
    <cellStyle name="Normal 19" xfId="194" xr:uid="{00000000-0005-0000-0000-0000C3000000}"/>
    <cellStyle name="Normal 2" xfId="1" xr:uid="{00000000-0005-0000-0000-0000C4000000}"/>
    <cellStyle name="Normal 2 2" xfId="233" xr:uid="{00000000-0005-0000-0000-0000C5000000}"/>
    <cellStyle name="Normal 20" xfId="195" xr:uid="{00000000-0005-0000-0000-0000C6000000}"/>
    <cellStyle name="Normal 21" xfId="196" xr:uid="{00000000-0005-0000-0000-0000C7000000}"/>
    <cellStyle name="Normal 22" xfId="197" xr:uid="{00000000-0005-0000-0000-0000C8000000}"/>
    <cellStyle name="Normal 23" xfId="198" xr:uid="{00000000-0005-0000-0000-0000C9000000}"/>
    <cellStyle name="Normal 23 2" xfId="231" xr:uid="{00000000-0005-0000-0000-0000CA000000}"/>
    <cellStyle name="Normal 24" xfId="199" xr:uid="{00000000-0005-0000-0000-0000CB000000}"/>
    <cellStyle name="Normal 3" xfId="200" xr:uid="{00000000-0005-0000-0000-0000CC000000}"/>
    <cellStyle name="Normal 3 2" xfId="201" xr:uid="{00000000-0005-0000-0000-0000CD000000}"/>
    <cellStyle name="Normal 3 3" xfId="202" xr:uid="{00000000-0005-0000-0000-0000CE000000}"/>
    <cellStyle name="Normal 3 4" xfId="203" xr:uid="{00000000-0005-0000-0000-0000CF000000}"/>
    <cellStyle name="Normal 3 5" xfId="204" xr:uid="{00000000-0005-0000-0000-0000D0000000}"/>
    <cellStyle name="Normal 4" xfId="205" xr:uid="{00000000-0005-0000-0000-0000D1000000}"/>
    <cellStyle name="Normal 5" xfId="206" xr:uid="{00000000-0005-0000-0000-0000D2000000}"/>
    <cellStyle name="Normal 6" xfId="207" xr:uid="{00000000-0005-0000-0000-0000D3000000}"/>
    <cellStyle name="Normal 7" xfId="208" xr:uid="{00000000-0005-0000-0000-0000D4000000}"/>
    <cellStyle name="Normal 8" xfId="209" xr:uid="{00000000-0005-0000-0000-0000D5000000}"/>
    <cellStyle name="Normal 9" xfId="210" xr:uid="{00000000-0005-0000-0000-0000D6000000}"/>
    <cellStyle name="Notas 10" xfId="211" xr:uid="{00000000-0005-0000-0000-0000D7000000}"/>
    <cellStyle name="Notas 11" xfId="212" xr:uid="{00000000-0005-0000-0000-0000D8000000}"/>
    <cellStyle name="Notas 12" xfId="213" xr:uid="{00000000-0005-0000-0000-0000D9000000}"/>
    <cellStyle name="Notas 13" xfId="214" xr:uid="{00000000-0005-0000-0000-0000DA000000}"/>
    <cellStyle name="Notas 2" xfId="215" xr:uid="{00000000-0005-0000-0000-0000DB000000}"/>
    <cellStyle name="Notas 2 2" xfId="216" xr:uid="{00000000-0005-0000-0000-0000DC000000}"/>
    <cellStyle name="Notas 2 3" xfId="217" xr:uid="{00000000-0005-0000-0000-0000DD000000}"/>
    <cellStyle name="Notas 2 4" xfId="218" xr:uid="{00000000-0005-0000-0000-0000DE000000}"/>
    <cellStyle name="Notas 2 5" xfId="219" xr:uid="{00000000-0005-0000-0000-0000DF000000}"/>
    <cellStyle name="Notas 3" xfId="220" xr:uid="{00000000-0005-0000-0000-0000E0000000}"/>
    <cellStyle name="Notas 3 2" xfId="221" xr:uid="{00000000-0005-0000-0000-0000E1000000}"/>
    <cellStyle name="Notas 3 3" xfId="222" xr:uid="{00000000-0005-0000-0000-0000E2000000}"/>
    <cellStyle name="Notas 3 4" xfId="223" xr:uid="{00000000-0005-0000-0000-0000E3000000}"/>
    <cellStyle name="Notas 3 5" xfId="224" xr:uid="{00000000-0005-0000-0000-0000E4000000}"/>
    <cellStyle name="Notas 4" xfId="225" xr:uid="{00000000-0005-0000-0000-0000E5000000}"/>
    <cellStyle name="Notas 5" xfId="226" xr:uid="{00000000-0005-0000-0000-0000E6000000}"/>
    <cellStyle name="Notas 6" xfId="227" xr:uid="{00000000-0005-0000-0000-0000E7000000}"/>
    <cellStyle name="Notas 7" xfId="228" xr:uid="{00000000-0005-0000-0000-0000E8000000}"/>
    <cellStyle name="Notas 8" xfId="229" xr:uid="{00000000-0005-0000-0000-0000E9000000}"/>
    <cellStyle name="Notas 9" xfId="230" xr:uid="{00000000-0005-0000-0000-0000EA000000}"/>
  </cellStyles>
  <dxfs count="3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516905</xdr:colOff>
      <xdr:row>9</xdr:row>
      <xdr:rowOff>127362</xdr:rowOff>
    </xdr:from>
    <xdr:to>
      <xdr:col>2</xdr:col>
      <xdr:colOff>2962044</xdr:colOff>
      <xdr:row>12</xdr:row>
      <xdr:rowOff>116160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C27FE2-95E1-4BDE-9858-F060DC487D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8" r="9258"/>
        <a:stretch>
          <a:fillRect/>
        </a:stretch>
      </xdr:blipFill>
      <xdr:spPr>
        <a:xfrm>
          <a:off x="2050198" y="2322758"/>
          <a:ext cx="3629956" cy="859987"/>
        </a:xfrm>
        <a:prstGeom prst="rect">
          <a:avLst/>
        </a:prstGeom>
      </xdr:spPr>
    </xdr:pic>
    <xdr:clientData/>
  </xdr:twoCellAnchor>
  <xdr:twoCellAnchor>
    <xdr:from>
      <xdr:col>0</xdr:col>
      <xdr:colOff>122114</xdr:colOff>
      <xdr:row>9</xdr:row>
      <xdr:rowOff>116159</xdr:rowOff>
    </xdr:from>
    <xdr:to>
      <xdr:col>0</xdr:col>
      <xdr:colOff>1002900</xdr:colOff>
      <xdr:row>12</xdr:row>
      <xdr:rowOff>164825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765D9AD-4E81-4B74-94EE-16B17EC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22114" y="2311555"/>
          <a:ext cx="880786" cy="919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57149</xdr:colOff>
      <xdr:row>9</xdr:row>
      <xdr:rowOff>142874</xdr:rowOff>
    </xdr:from>
    <xdr:to>
      <xdr:col>3</xdr:col>
      <xdr:colOff>2271910</xdr:colOff>
      <xdr:row>12</xdr:row>
      <xdr:rowOff>95249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3B2611-F166-4E96-8ED1-C21BE0948D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8" r="9258"/>
        <a:stretch>
          <a:fillRect/>
        </a:stretch>
      </xdr:blipFill>
      <xdr:spPr>
        <a:xfrm>
          <a:off x="2628899" y="1885949"/>
          <a:ext cx="2214761" cy="581025"/>
        </a:xfrm>
        <a:prstGeom prst="rect">
          <a:avLst/>
        </a:prstGeom>
      </xdr:spPr>
    </xdr:pic>
    <xdr:clientData/>
  </xdr:twoCellAnchor>
  <xdr:twoCellAnchor>
    <xdr:from>
      <xdr:col>1</xdr:col>
      <xdr:colOff>150689</xdr:colOff>
      <xdr:row>9</xdr:row>
      <xdr:rowOff>76200</xdr:rowOff>
    </xdr:from>
    <xdr:to>
      <xdr:col>2</xdr:col>
      <xdr:colOff>27354</xdr:colOff>
      <xdr:row>12</xdr:row>
      <xdr:rowOff>145775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E27C7BC2-2D82-4964-95A6-A220C6BC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12689" y="1819275"/>
          <a:ext cx="705340" cy="58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724107</xdr:colOff>
      <xdr:row>9</xdr:row>
      <xdr:rowOff>197235</xdr:rowOff>
    </xdr:from>
    <xdr:to>
      <xdr:col>3</xdr:col>
      <xdr:colOff>3217333</xdr:colOff>
      <xdr:row>12</xdr:row>
      <xdr:rowOff>45509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438E36-1476-476E-B91E-EE7F4B96DC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8" r="9258"/>
        <a:stretch>
          <a:fillRect/>
        </a:stretch>
      </xdr:blipFill>
      <xdr:spPr>
        <a:xfrm>
          <a:off x="2406857" y="1943485"/>
          <a:ext cx="3350476" cy="610274"/>
        </a:xfrm>
        <a:prstGeom prst="rect">
          <a:avLst/>
        </a:prstGeom>
      </xdr:spPr>
    </xdr:pic>
    <xdr:clientData/>
  </xdr:twoCellAnchor>
  <xdr:twoCellAnchor>
    <xdr:from>
      <xdr:col>1</xdr:col>
      <xdr:colOff>150689</xdr:colOff>
      <xdr:row>9</xdr:row>
      <xdr:rowOff>76200</xdr:rowOff>
    </xdr:from>
    <xdr:to>
      <xdr:col>1</xdr:col>
      <xdr:colOff>836084</xdr:colOff>
      <xdr:row>12</xdr:row>
      <xdr:rowOff>145775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935E60FE-504B-4DF7-8A1A-A8D4F42A7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01022" y="1822450"/>
          <a:ext cx="685395" cy="83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166689</xdr:colOff>
      <xdr:row>8</xdr:row>
      <xdr:rowOff>118208</xdr:rowOff>
    </xdr:from>
    <xdr:to>
      <xdr:col>2</xdr:col>
      <xdr:colOff>23813</xdr:colOff>
      <xdr:row>11</xdr:row>
      <xdr:rowOff>162444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F257D8DB-7AE7-475A-9DB8-1AEB2BFC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28689" y="1749364"/>
          <a:ext cx="714374" cy="865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1000125</xdr:colOff>
      <xdr:row>8</xdr:row>
      <xdr:rowOff>169014</xdr:rowOff>
    </xdr:from>
    <xdr:to>
      <xdr:col>2</xdr:col>
      <xdr:colOff>2988469</xdr:colOff>
      <xdr:row>11</xdr:row>
      <xdr:rowOff>107156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3C3E91-8CA0-459E-80F5-B419788EFA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8" r="9258"/>
        <a:stretch>
          <a:fillRect/>
        </a:stretch>
      </xdr:blipFill>
      <xdr:spPr>
        <a:xfrm>
          <a:off x="2619375" y="1800170"/>
          <a:ext cx="1988344" cy="759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W349"/>
  <sheetViews>
    <sheetView tabSelected="1" topLeftCell="D10" zoomScale="82" zoomScaleNormal="82" workbookViewId="0">
      <pane ySplit="9" topLeftCell="A19" activePane="bottomLeft" state="frozen"/>
      <selection activeCell="A10" sqref="A10"/>
      <selection pane="bottomLeft" activeCell="E25" sqref="E25"/>
    </sheetView>
  </sheetViews>
  <sheetFormatPr baseColWidth="10" defaultColWidth="11.42578125" defaultRowHeight="20.100000000000001" customHeight="1"/>
  <cols>
    <col min="1" max="1" width="23" style="52" customWidth="1"/>
    <col min="2" max="2" width="17.7109375" style="52" customWidth="1"/>
    <col min="3" max="3" width="47.5703125" style="52" customWidth="1"/>
    <col min="4" max="4" width="15.85546875" style="52" customWidth="1"/>
    <col min="5" max="8" width="12.5703125" style="52" customWidth="1"/>
    <col min="9" max="9" width="12.5703125" style="51" customWidth="1"/>
    <col min="10" max="10" width="15.28515625" style="51" customWidth="1"/>
    <col min="11" max="11" width="17" style="51" customWidth="1"/>
    <col min="12" max="12" width="15.28515625" style="51" customWidth="1"/>
    <col min="13" max="13" width="16.85546875" style="51" customWidth="1"/>
    <col min="14" max="14" width="10.28515625" style="51" customWidth="1"/>
    <col min="15" max="15" width="15.28515625" style="51" customWidth="1"/>
    <col min="16" max="16" width="18.5703125" style="51" customWidth="1"/>
    <col min="17" max="17" width="21.140625" style="51" customWidth="1"/>
    <col min="18" max="18" width="20" style="51" customWidth="1"/>
    <col min="19" max="19" width="16.28515625" style="51" customWidth="1"/>
    <col min="20" max="20" width="15.5703125" style="51" customWidth="1"/>
    <col min="21" max="21" width="15.42578125" style="52" customWidth="1"/>
    <col min="22" max="22" width="25.85546875" style="52" customWidth="1"/>
    <col min="23" max="23" width="28.7109375" style="52" customWidth="1"/>
    <col min="24" max="16384" width="11.42578125" style="52"/>
  </cols>
  <sheetData>
    <row r="1" spans="1:23" ht="20.100000000000001" customHeight="1">
      <c r="A1" s="232" t="s">
        <v>0</v>
      </c>
      <c r="B1" s="232"/>
      <c r="C1" s="232"/>
      <c r="D1" s="232"/>
      <c r="E1" s="48"/>
      <c r="F1" s="48"/>
      <c r="G1" s="48"/>
      <c r="H1" s="48"/>
      <c r="I1" s="49"/>
      <c r="J1" s="49"/>
      <c r="K1" s="50"/>
      <c r="L1" s="50"/>
      <c r="M1" s="48"/>
      <c r="N1" s="50"/>
      <c r="O1" s="50"/>
      <c r="P1" s="50"/>
      <c r="Q1" s="50"/>
      <c r="R1" s="50"/>
    </row>
    <row r="2" spans="1:23" ht="20.100000000000001" customHeight="1">
      <c r="A2" s="225" t="s">
        <v>1</v>
      </c>
      <c r="B2" s="225"/>
      <c r="C2" s="225"/>
      <c r="D2" s="225"/>
      <c r="E2" s="48"/>
      <c r="F2" s="48"/>
      <c r="G2" s="48"/>
      <c r="H2" s="48"/>
      <c r="I2" s="49"/>
      <c r="J2" s="49"/>
      <c r="K2" s="50"/>
      <c r="L2" s="50"/>
      <c r="M2" s="48"/>
      <c r="N2" s="50"/>
      <c r="O2" s="50"/>
      <c r="P2" s="50"/>
      <c r="Q2" s="50"/>
      <c r="R2" s="50"/>
    </row>
    <row r="3" spans="1:23" ht="20.100000000000001" customHeight="1">
      <c r="A3" s="225" t="s">
        <v>2</v>
      </c>
      <c r="B3" s="225"/>
      <c r="C3" s="225"/>
      <c r="D3" s="225"/>
      <c r="E3" s="48"/>
      <c r="F3" s="48"/>
      <c r="G3" s="48"/>
      <c r="H3" s="48"/>
      <c r="I3" s="49"/>
      <c r="J3" s="49"/>
      <c r="K3" s="50"/>
      <c r="L3" s="50"/>
      <c r="M3" s="48"/>
      <c r="N3" s="50"/>
      <c r="O3" s="50"/>
      <c r="P3" s="50"/>
      <c r="Q3" s="50"/>
      <c r="R3" s="50"/>
    </row>
    <row r="4" spans="1:23" ht="20.100000000000001" customHeight="1">
      <c r="A4" s="225" t="s">
        <v>38</v>
      </c>
      <c r="B4" s="225"/>
      <c r="C4" s="225"/>
      <c r="D4" s="225"/>
      <c r="E4" s="48"/>
      <c r="F4" s="48"/>
      <c r="G4" s="48"/>
      <c r="H4" s="48"/>
      <c r="I4" s="49"/>
      <c r="J4" s="49"/>
      <c r="K4" s="50"/>
      <c r="L4" s="50"/>
      <c r="M4" s="48"/>
      <c r="N4" s="50"/>
      <c r="O4" s="50"/>
      <c r="P4" s="50"/>
      <c r="Q4" s="50"/>
      <c r="R4" s="50"/>
    </row>
    <row r="5" spans="1:23" ht="20.100000000000001" customHeight="1">
      <c r="A5" s="225" t="s">
        <v>39</v>
      </c>
      <c r="B5" s="225"/>
      <c r="C5" s="225"/>
      <c r="D5" s="225"/>
      <c r="E5" s="48"/>
      <c r="F5" s="48"/>
      <c r="G5" s="48"/>
      <c r="H5" s="48"/>
      <c r="I5" s="49"/>
      <c r="J5" s="49"/>
      <c r="K5" s="50"/>
      <c r="L5" s="50"/>
      <c r="M5" s="48"/>
      <c r="N5" s="50"/>
      <c r="O5" s="50"/>
      <c r="P5" s="50"/>
      <c r="Q5" s="50"/>
      <c r="R5" s="50"/>
    </row>
    <row r="6" spans="1:23" ht="20.100000000000001" customHeight="1">
      <c r="A6" s="225" t="s">
        <v>40</v>
      </c>
      <c r="B6" s="225"/>
      <c r="C6" s="225"/>
      <c r="D6" s="225"/>
      <c r="E6" s="48"/>
      <c r="F6" s="48"/>
      <c r="G6" s="48"/>
      <c r="H6" s="48"/>
      <c r="I6" s="49"/>
      <c r="J6" s="49"/>
      <c r="K6" s="50"/>
      <c r="L6" s="50"/>
      <c r="M6" s="48"/>
      <c r="N6" s="50"/>
      <c r="O6" s="50"/>
      <c r="P6" s="50"/>
      <c r="Q6" s="50"/>
      <c r="R6" s="50"/>
    </row>
    <row r="7" spans="1:23" ht="20.100000000000001" customHeight="1">
      <c r="A7" s="225"/>
      <c r="B7" s="225"/>
      <c r="C7" s="225"/>
      <c r="D7" s="225"/>
      <c r="E7" s="48"/>
      <c r="F7" s="48"/>
      <c r="G7" s="48"/>
      <c r="H7" s="48"/>
      <c r="I7" s="49"/>
      <c r="J7" s="49"/>
      <c r="K7" s="50"/>
      <c r="L7" s="50"/>
      <c r="M7" s="48"/>
      <c r="N7" s="50"/>
      <c r="O7" s="50"/>
      <c r="P7" s="50"/>
      <c r="Q7" s="50"/>
      <c r="R7" s="50"/>
    </row>
    <row r="8" spans="1:23" ht="20.100000000000001" customHeight="1">
      <c r="A8" s="225" t="s">
        <v>41</v>
      </c>
      <c r="B8" s="225"/>
      <c r="C8" s="225" t="s">
        <v>41</v>
      </c>
      <c r="D8" s="225"/>
      <c r="E8" s="48"/>
      <c r="F8" s="48"/>
      <c r="G8" s="48"/>
      <c r="H8" s="48"/>
      <c r="I8" s="49"/>
      <c r="J8" s="49"/>
      <c r="K8" s="50"/>
      <c r="L8" s="50"/>
      <c r="M8" s="48"/>
      <c r="N8" s="50"/>
      <c r="O8" s="50"/>
      <c r="P8" s="50"/>
      <c r="Q8" s="50"/>
      <c r="R8" s="50"/>
    </row>
    <row r="9" spans="1:23" ht="20.100000000000001" customHeight="1">
      <c r="I9" s="49"/>
      <c r="J9" s="49"/>
      <c r="M9" s="52"/>
    </row>
    <row r="10" spans="1:23" ht="23.25" customHeight="1">
      <c r="A10" s="201"/>
      <c r="B10" s="202"/>
      <c r="C10" s="203"/>
      <c r="D10" s="220" t="s">
        <v>556</v>
      </c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2"/>
    </row>
    <row r="11" spans="1:23" ht="23.25" customHeight="1">
      <c r="A11" s="204"/>
      <c r="B11" s="205"/>
      <c r="C11" s="206"/>
      <c r="D11" s="210" t="s">
        <v>562</v>
      </c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2"/>
      <c r="S11" s="192" t="s">
        <v>557</v>
      </c>
      <c r="T11" s="193"/>
      <c r="U11" s="194"/>
      <c r="V11" s="60" t="s">
        <v>558</v>
      </c>
      <c r="W11" s="61">
        <v>46266</v>
      </c>
    </row>
    <row r="12" spans="1:23" ht="23.25" customHeight="1">
      <c r="A12" s="204"/>
      <c r="B12" s="205"/>
      <c r="C12" s="206"/>
      <c r="D12" s="213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5"/>
      <c r="S12" s="195"/>
      <c r="T12" s="196"/>
      <c r="U12" s="197"/>
      <c r="V12" s="60" t="s">
        <v>559</v>
      </c>
      <c r="W12" s="62" t="s">
        <v>563</v>
      </c>
    </row>
    <row r="13" spans="1:23" ht="23.25" customHeight="1">
      <c r="A13" s="207"/>
      <c r="B13" s="208"/>
      <c r="C13" s="209"/>
      <c r="D13" s="216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8"/>
      <c r="S13" s="198" t="s">
        <v>565</v>
      </c>
      <c r="T13" s="199"/>
      <c r="U13" s="199"/>
      <c r="V13" s="199"/>
      <c r="W13" s="200"/>
    </row>
    <row r="14" spans="1:23" ht="23.25" customHeight="1">
      <c r="A14" s="187" t="s">
        <v>560</v>
      </c>
      <c r="B14" s="188"/>
      <c r="C14" s="189"/>
      <c r="D14" s="190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191"/>
      <c r="S14" s="187" t="s">
        <v>561</v>
      </c>
      <c r="T14" s="188"/>
      <c r="U14" s="189"/>
      <c r="V14" s="190"/>
      <c r="W14" s="191"/>
    </row>
    <row r="15" spans="1:23" ht="20.100000000000001" customHeight="1">
      <c r="A15" s="226" t="s">
        <v>42</v>
      </c>
      <c r="B15" s="227"/>
      <c r="C15" s="228"/>
      <c r="D15" s="65">
        <v>8</v>
      </c>
      <c r="E15" s="223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</row>
    <row r="16" spans="1:23" ht="20.100000000000001" customHeight="1">
      <c r="A16" s="226" t="s">
        <v>43</v>
      </c>
      <c r="B16" s="227"/>
      <c r="C16" s="228"/>
      <c r="D16" s="65">
        <v>40</v>
      </c>
      <c r="E16" s="223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</row>
    <row r="17" spans="1:23" ht="20.100000000000001" customHeight="1" thickBot="1">
      <c r="A17" s="229" t="s">
        <v>43</v>
      </c>
      <c r="B17" s="230"/>
      <c r="C17" s="231"/>
      <c r="D17" s="65">
        <v>40</v>
      </c>
      <c r="E17" s="223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</row>
    <row r="18" spans="1:23" ht="69.75" customHeight="1" thickBot="1">
      <c r="A18" s="248" t="s">
        <v>518</v>
      </c>
      <c r="B18" s="249" t="s">
        <v>517</v>
      </c>
      <c r="C18" s="250" t="s">
        <v>469</v>
      </c>
      <c r="D18" s="68" t="s">
        <v>5</v>
      </c>
      <c r="E18" s="68" t="s">
        <v>530</v>
      </c>
      <c r="F18" s="68" t="s">
        <v>534</v>
      </c>
      <c r="G18" s="68" t="s">
        <v>539</v>
      </c>
      <c r="H18" s="68" t="s">
        <v>541</v>
      </c>
      <c r="I18" s="68" t="s">
        <v>543</v>
      </c>
      <c r="J18" s="68" t="s">
        <v>553</v>
      </c>
      <c r="K18" s="69" t="s">
        <v>30</v>
      </c>
      <c r="L18" s="68" t="s">
        <v>31</v>
      </c>
      <c r="M18" s="68" t="s">
        <v>32</v>
      </c>
      <c r="N18" s="68" t="s">
        <v>33</v>
      </c>
      <c r="O18" s="68" t="s">
        <v>34</v>
      </c>
      <c r="P18" s="68" t="s">
        <v>35</v>
      </c>
      <c r="Q18" s="68" t="s">
        <v>470</v>
      </c>
      <c r="R18" s="68" t="s">
        <v>471</v>
      </c>
      <c r="S18" s="69" t="s">
        <v>36</v>
      </c>
      <c r="T18" s="69" t="s">
        <v>37</v>
      </c>
      <c r="U18" s="69" t="s">
        <v>485</v>
      </c>
      <c r="V18" s="70" t="s">
        <v>486</v>
      </c>
      <c r="W18" s="71" t="s">
        <v>497</v>
      </c>
    </row>
    <row r="19" spans="1:23" ht="20.100000000000001" customHeight="1">
      <c r="A19" s="164"/>
      <c r="B19" s="164"/>
      <c r="C19" s="164"/>
      <c r="D19" s="159"/>
      <c r="E19" s="160"/>
      <c r="F19" s="160"/>
      <c r="G19" s="160"/>
      <c r="H19" s="160"/>
      <c r="I19" s="160"/>
      <c r="J19" s="160"/>
      <c r="K19" s="161"/>
      <c r="L19" s="160"/>
      <c r="M19" s="161"/>
      <c r="N19" s="161"/>
      <c r="O19" s="161"/>
      <c r="P19" s="161"/>
      <c r="Q19" s="161"/>
      <c r="R19" s="161"/>
      <c r="S19" s="161"/>
      <c r="T19" s="162"/>
      <c r="U19" s="160"/>
      <c r="V19" s="163"/>
      <c r="W19" s="151"/>
    </row>
    <row r="20" spans="1:23" ht="20.100000000000001" customHeight="1">
      <c r="A20" s="164"/>
      <c r="B20" s="164"/>
      <c r="C20" s="164"/>
      <c r="D20" s="165"/>
      <c r="E20" s="160"/>
      <c r="F20" s="160"/>
      <c r="G20" s="160"/>
      <c r="H20" s="160"/>
      <c r="I20" s="160"/>
      <c r="J20" s="160"/>
      <c r="K20" s="161"/>
      <c r="L20" s="160"/>
      <c r="M20" s="166"/>
      <c r="N20" s="166"/>
      <c r="O20" s="161"/>
      <c r="P20" s="166"/>
      <c r="Q20" s="166"/>
      <c r="R20" s="161"/>
      <c r="S20" s="166"/>
      <c r="T20" s="162"/>
      <c r="U20" s="160"/>
      <c r="V20" s="163"/>
      <c r="W20" s="151"/>
    </row>
    <row r="21" spans="1:23" ht="20.100000000000001" customHeight="1">
      <c r="A21" s="164"/>
      <c r="B21" s="164"/>
      <c r="C21" s="164"/>
      <c r="D21" s="164"/>
      <c r="E21" s="160"/>
      <c r="F21" s="160"/>
      <c r="G21" s="160"/>
      <c r="H21" s="160"/>
      <c r="I21" s="160"/>
      <c r="J21" s="160"/>
      <c r="K21" s="161"/>
      <c r="L21" s="160"/>
      <c r="M21" s="166"/>
      <c r="N21" s="166"/>
      <c r="O21" s="161"/>
      <c r="P21" s="166"/>
      <c r="Q21" s="166"/>
      <c r="R21" s="161"/>
      <c r="S21" s="166"/>
      <c r="T21" s="162"/>
      <c r="U21" s="160"/>
      <c r="V21" s="163"/>
      <c r="W21" s="151"/>
    </row>
    <row r="22" spans="1:23" ht="20.100000000000001" customHeight="1">
      <c r="A22" s="164"/>
      <c r="B22" s="164"/>
      <c r="C22" s="164"/>
      <c r="D22" s="164"/>
      <c r="E22" s="160"/>
      <c r="F22" s="160"/>
      <c r="G22" s="160"/>
      <c r="H22" s="160"/>
      <c r="I22" s="160"/>
      <c r="J22" s="160"/>
      <c r="K22" s="161"/>
      <c r="L22" s="160"/>
      <c r="M22" s="166"/>
      <c r="N22" s="166"/>
      <c r="O22" s="161"/>
      <c r="P22" s="166"/>
      <c r="Q22" s="166"/>
      <c r="R22" s="161"/>
      <c r="S22" s="166"/>
      <c r="T22" s="162"/>
      <c r="U22" s="160"/>
      <c r="V22" s="163"/>
      <c r="W22" s="151"/>
    </row>
    <row r="23" spans="1:23" ht="20.100000000000001" customHeight="1">
      <c r="A23" s="164"/>
      <c r="B23" s="164"/>
      <c r="C23" s="164"/>
      <c r="D23" s="165"/>
      <c r="E23" s="160"/>
      <c r="F23" s="160"/>
      <c r="G23" s="160"/>
      <c r="H23" s="160"/>
      <c r="I23" s="160"/>
      <c r="J23" s="160"/>
      <c r="K23" s="161"/>
      <c r="L23" s="160"/>
      <c r="M23" s="166"/>
      <c r="N23" s="166"/>
      <c r="O23" s="161"/>
      <c r="P23" s="166"/>
      <c r="Q23" s="166"/>
      <c r="R23" s="161"/>
      <c r="S23" s="166"/>
      <c r="T23" s="162"/>
      <c r="U23" s="160"/>
      <c r="V23" s="163"/>
      <c r="W23" s="151"/>
    </row>
    <row r="24" spans="1:23" ht="20.100000000000001" customHeight="1">
      <c r="A24" s="164"/>
      <c r="B24" s="164"/>
      <c r="C24" s="164"/>
      <c r="D24" s="164"/>
      <c r="E24" s="160"/>
      <c r="F24" s="160"/>
      <c r="G24" s="160"/>
      <c r="H24" s="160"/>
      <c r="I24" s="160"/>
      <c r="J24" s="160"/>
      <c r="K24" s="161"/>
      <c r="L24" s="160"/>
      <c r="M24" s="166"/>
      <c r="N24" s="166"/>
      <c r="O24" s="161"/>
      <c r="P24" s="166"/>
      <c r="Q24" s="166"/>
      <c r="R24" s="161"/>
      <c r="S24" s="166"/>
      <c r="T24" s="162"/>
      <c r="U24" s="160"/>
      <c r="V24" s="163"/>
      <c r="W24" s="151"/>
    </row>
    <row r="25" spans="1:23" ht="20.100000000000001" customHeight="1">
      <c r="A25" s="151"/>
      <c r="B25" s="151"/>
      <c r="C25" s="151"/>
      <c r="D25" s="151"/>
      <c r="E25" s="160"/>
      <c r="F25" s="160"/>
      <c r="G25" s="160"/>
      <c r="H25" s="160"/>
      <c r="I25" s="160"/>
      <c r="J25" s="160"/>
      <c r="K25" s="161"/>
      <c r="L25" s="160"/>
      <c r="M25" s="166"/>
      <c r="N25" s="166"/>
      <c r="O25" s="161"/>
      <c r="P25" s="166"/>
      <c r="Q25" s="166"/>
      <c r="R25" s="161"/>
      <c r="S25" s="166"/>
      <c r="T25" s="162"/>
      <c r="U25" s="160"/>
      <c r="V25" s="163"/>
      <c r="W25" s="151"/>
    </row>
    <row r="26" spans="1:23" ht="20.100000000000001" customHeight="1">
      <c r="A26" s="164"/>
      <c r="B26" s="164"/>
      <c r="C26" s="164"/>
      <c r="D26" s="164"/>
      <c r="E26" s="160"/>
      <c r="F26" s="160"/>
      <c r="G26" s="160"/>
      <c r="H26" s="160"/>
      <c r="I26" s="160"/>
      <c r="J26" s="160"/>
      <c r="K26" s="161"/>
      <c r="L26" s="160"/>
      <c r="M26" s="166"/>
      <c r="N26" s="166"/>
      <c r="O26" s="161"/>
      <c r="P26" s="166"/>
      <c r="Q26" s="166"/>
      <c r="R26" s="161"/>
      <c r="S26" s="166"/>
      <c r="T26" s="162"/>
      <c r="U26" s="160"/>
      <c r="V26" s="163"/>
      <c r="W26" s="151"/>
    </row>
    <row r="27" spans="1:23" ht="20.100000000000001" customHeight="1">
      <c r="A27" s="164"/>
      <c r="B27" s="164"/>
      <c r="C27" s="164"/>
      <c r="D27" s="164"/>
      <c r="E27" s="160"/>
      <c r="F27" s="160"/>
      <c r="G27" s="160"/>
      <c r="H27" s="160"/>
      <c r="I27" s="160"/>
      <c r="J27" s="160"/>
      <c r="K27" s="161"/>
      <c r="L27" s="160"/>
      <c r="M27" s="166"/>
      <c r="N27" s="166"/>
      <c r="O27" s="161"/>
      <c r="P27" s="166"/>
      <c r="Q27" s="166"/>
      <c r="R27" s="161"/>
      <c r="S27" s="166"/>
      <c r="T27" s="162"/>
      <c r="U27" s="160"/>
      <c r="V27" s="163"/>
      <c r="W27" s="151"/>
    </row>
    <row r="28" spans="1:23" ht="20.100000000000001" customHeight="1">
      <c r="A28" s="164"/>
      <c r="B28" s="164"/>
      <c r="C28" s="164"/>
      <c r="D28" s="165"/>
      <c r="E28" s="160"/>
      <c r="F28" s="160"/>
      <c r="G28" s="160"/>
      <c r="H28" s="160"/>
      <c r="I28" s="160"/>
      <c r="J28" s="160"/>
      <c r="K28" s="161"/>
      <c r="L28" s="160"/>
      <c r="M28" s="166"/>
      <c r="N28" s="166"/>
      <c r="O28" s="161"/>
      <c r="P28" s="166"/>
      <c r="Q28" s="166"/>
      <c r="R28" s="161"/>
      <c r="S28" s="166"/>
      <c r="T28" s="162"/>
      <c r="U28" s="160"/>
      <c r="V28" s="163"/>
      <c r="W28" s="151"/>
    </row>
    <row r="29" spans="1:23" ht="20.100000000000001" customHeight="1">
      <c r="A29" s="164"/>
      <c r="B29" s="158"/>
      <c r="C29" s="158"/>
      <c r="D29" s="165"/>
      <c r="E29" s="160"/>
      <c r="F29" s="160"/>
      <c r="G29" s="160"/>
      <c r="H29" s="160"/>
      <c r="I29" s="160"/>
      <c r="J29" s="160"/>
      <c r="K29" s="161"/>
      <c r="L29" s="160"/>
      <c r="M29" s="166"/>
      <c r="N29" s="166"/>
      <c r="O29" s="161"/>
      <c r="P29" s="166"/>
      <c r="Q29" s="166"/>
      <c r="R29" s="161"/>
      <c r="S29" s="166"/>
      <c r="T29" s="162"/>
      <c r="U29" s="160"/>
      <c r="V29" s="163"/>
      <c r="W29" s="151"/>
    </row>
    <row r="30" spans="1:23" ht="20.100000000000001" customHeight="1">
      <c r="A30" s="164"/>
      <c r="B30" s="164"/>
      <c r="C30" s="164"/>
      <c r="D30" s="164"/>
      <c r="E30" s="160"/>
      <c r="F30" s="160"/>
      <c r="G30" s="160"/>
      <c r="H30" s="160"/>
      <c r="I30" s="160"/>
      <c r="J30" s="160"/>
      <c r="K30" s="161"/>
      <c r="L30" s="160"/>
      <c r="M30" s="166"/>
      <c r="N30" s="166"/>
      <c r="O30" s="161"/>
      <c r="P30" s="166"/>
      <c r="Q30" s="166"/>
      <c r="R30" s="161"/>
      <c r="S30" s="166"/>
      <c r="T30" s="162"/>
      <c r="U30" s="160"/>
      <c r="V30" s="163"/>
      <c r="W30" s="151"/>
    </row>
    <row r="31" spans="1:23" ht="20.100000000000001" customHeight="1">
      <c r="A31" s="164"/>
      <c r="B31" s="164"/>
      <c r="C31" s="164"/>
      <c r="D31" s="165"/>
      <c r="E31" s="160"/>
      <c r="F31" s="160"/>
      <c r="G31" s="160"/>
      <c r="H31" s="160"/>
      <c r="I31" s="160"/>
      <c r="J31" s="160"/>
      <c r="K31" s="161"/>
      <c r="L31" s="160"/>
      <c r="M31" s="166"/>
      <c r="N31" s="166"/>
      <c r="O31" s="161"/>
      <c r="P31" s="166"/>
      <c r="Q31" s="166"/>
      <c r="R31" s="161"/>
      <c r="S31" s="166"/>
      <c r="T31" s="162"/>
      <c r="U31" s="160"/>
      <c r="V31" s="163"/>
      <c r="W31" s="151"/>
    </row>
    <row r="32" spans="1:23" ht="20.100000000000001" customHeight="1">
      <c r="A32" s="164"/>
      <c r="B32" s="164"/>
      <c r="C32" s="164"/>
      <c r="D32" s="165"/>
      <c r="E32" s="160"/>
      <c r="F32" s="160"/>
      <c r="G32" s="160"/>
      <c r="H32" s="160"/>
      <c r="I32" s="160"/>
      <c r="J32" s="160"/>
      <c r="K32" s="161"/>
      <c r="L32" s="160"/>
      <c r="M32" s="166"/>
      <c r="N32" s="166"/>
      <c r="O32" s="161"/>
      <c r="P32" s="166"/>
      <c r="Q32" s="166"/>
      <c r="R32" s="161"/>
      <c r="S32" s="166"/>
      <c r="T32" s="162"/>
      <c r="U32" s="160"/>
      <c r="V32" s="163"/>
      <c r="W32" s="151"/>
    </row>
    <row r="33" spans="1:23" ht="19.5" customHeight="1">
      <c r="A33" s="164"/>
      <c r="B33" s="164"/>
      <c r="C33" s="164"/>
      <c r="D33" s="164"/>
      <c r="E33" s="160"/>
      <c r="F33" s="160"/>
      <c r="G33" s="160"/>
      <c r="H33" s="160"/>
      <c r="I33" s="160"/>
      <c r="J33" s="160"/>
      <c r="K33" s="161"/>
      <c r="L33" s="160"/>
      <c r="M33" s="166"/>
      <c r="N33" s="166"/>
      <c r="O33" s="161"/>
      <c r="P33" s="166"/>
      <c r="Q33" s="166"/>
      <c r="R33" s="161"/>
      <c r="S33" s="166"/>
      <c r="T33" s="162"/>
      <c r="U33" s="160"/>
      <c r="V33" s="163"/>
      <c r="W33" s="151"/>
    </row>
    <row r="34" spans="1:23" ht="20.100000000000001" customHeight="1">
      <c r="A34" s="164"/>
      <c r="B34" s="164"/>
      <c r="C34" s="164"/>
      <c r="D34" s="164"/>
      <c r="E34" s="160"/>
      <c r="F34" s="160"/>
      <c r="G34" s="160"/>
      <c r="H34" s="160"/>
      <c r="I34" s="160"/>
      <c r="J34" s="160"/>
      <c r="K34" s="161"/>
      <c r="L34" s="160"/>
      <c r="M34" s="166"/>
      <c r="N34" s="166"/>
      <c r="O34" s="161"/>
      <c r="P34" s="166"/>
      <c r="Q34" s="166"/>
      <c r="R34" s="161"/>
      <c r="S34" s="166"/>
      <c r="T34" s="162"/>
      <c r="U34" s="160"/>
      <c r="V34" s="163"/>
      <c r="W34" s="151"/>
    </row>
    <row r="35" spans="1:23" ht="20.100000000000001" customHeight="1">
      <c r="A35" s="151"/>
      <c r="B35" s="151"/>
      <c r="C35" s="164"/>
      <c r="D35" s="151"/>
      <c r="E35" s="160"/>
      <c r="F35" s="160"/>
      <c r="G35" s="160"/>
      <c r="H35" s="160"/>
      <c r="I35" s="160"/>
      <c r="J35" s="160"/>
      <c r="K35" s="161"/>
      <c r="L35" s="160"/>
      <c r="M35" s="166"/>
      <c r="N35" s="166"/>
      <c r="O35" s="161"/>
      <c r="P35" s="166"/>
      <c r="Q35" s="166"/>
      <c r="R35" s="161"/>
      <c r="S35" s="166"/>
      <c r="T35" s="162"/>
      <c r="U35" s="160"/>
      <c r="V35" s="163"/>
      <c r="W35" s="151"/>
    </row>
    <row r="36" spans="1:23" ht="20.100000000000001" customHeight="1">
      <c r="A36" s="164"/>
      <c r="B36" s="164"/>
      <c r="C36" s="164"/>
      <c r="D36" s="164"/>
      <c r="E36" s="160"/>
      <c r="F36" s="160"/>
      <c r="G36" s="160"/>
      <c r="H36" s="160"/>
      <c r="I36" s="160"/>
      <c r="J36" s="160"/>
      <c r="K36" s="161"/>
      <c r="L36" s="160"/>
      <c r="M36" s="166"/>
      <c r="N36" s="166"/>
      <c r="O36" s="161"/>
      <c r="P36" s="166"/>
      <c r="Q36" s="166"/>
      <c r="R36" s="161"/>
      <c r="S36" s="166"/>
      <c r="T36" s="162"/>
      <c r="U36" s="160"/>
      <c r="V36" s="163"/>
      <c r="W36" s="151"/>
    </row>
    <row r="37" spans="1:23" ht="20.100000000000001" customHeight="1">
      <c r="A37" s="151"/>
      <c r="B37" s="151"/>
      <c r="C37" s="151"/>
      <c r="D37" s="151"/>
      <c r="E37" s="160"/>
      <c r="F37" s="160"/>
      <c r="G37" s="160"/>
      <c r="H37" s="160"/>
      <c r="I37" s="160"/>
      <c r="J37" s="160"/>
      <c r="K37" s="161"/>
      <c r="L37" s="160"/>
      <c r="M37" s="166"/>
      <c r="N37" s="166"/>
      <c r="O37" s="161"/>
      <c r="P37" s="166"/>
      <c r="Q37" s="166"/>
      <c r="R37" s="161"/>
      <c r="S37" s="166"/>
      <c r="T37" s="162"/>
      <c r="U37" s="160"/>
      <c r="V37" s="163"/>
      <c r="W37" s="151"/>
    </row>
    <row r="38" spans="1:23" ht="20.100000000000001" customHeight="1">
      <c r="A38" s="151"/>
      <c r="B38" s="151"/>
      <c r="C38" s="164"/>
      <c r="D38" s="151"/>
      <c r="E38" s="160"/>
      <c r="F38" s="160"/>
      <c r="G38" s="160"/>
      <c r="H38" s="160"/>
      <c r="I38" s="160"/>
      <c r="J38" s="160"/>
      <c r="K38" s="161"/>
      <c r="L38" s="160"/>
      <c r="M38" s="166"/>
      <c r="N38" s="166"/>
      <c r="O38" s="161"/>
      <c r="P38" s="166"/>
      <c r="Q38" s="166"/>
      <c r="R38" s="161"/>
      <c r="S38" s="166"/>
      <c r="T38" s="162"/>
      <c r="U38" s="160"/>
      <c r="V38" s="163"/>
      <c r="W38" s="151"/>
    </row>
    <row r="39" spans="1:23" ht="20.100000000000001" customHeight="1">
      <c r="A39" s="164"/>
      <c r="B39" s="158"/>
      <c r="C39" s="158"/>
      <c r="D39" s="164"/>
      <c r="E39" s="160"/>
      <c r="F39" s="160"/>
      <c r="G39" s="160"/>
      <c r="H39" s="160"/>
      <c r="I39" s="160"/>
      <c r="J39" s="160"/>
      <c r="K39" s="161"/>
      <c r="L39" s="160"/>
      <c r="M39" s="166"/>
      <c r="N39" s="166"/>
      <c r="O39" s="161"/>
      <c r="P39" s="166"/>
      <c r="Q39" s="166"/>
      <c r="R39" s="161"/>
      <c r="S39" s="166"/>
      <c r="T39" s="162"/>
      <c r="U39" s="160"/>
      <c r="V39" s="163"/>
      <c r="W39" s="151"/>
    </row>
    <row r="40" spans="1:23" ht="20.100000000000001" customHeight="1">
      <c r="A40" s="164"/>
      <c r="B40" s="164"/>
      <c r="C40" s="164"/>
      <c r="D40" s="164"/>
      <c r="E40" s="160"/>
      <c r="F40" s="160"/>
      <c r="G40" s="160"/>
      <c r="H40" s="160"/>
      <c r="I40" s="160"/>
      <c r="J40" s="160"/>
      <c r="K40" s="161"/>
      <c r="L40" s="160"/>
      <c r="M40" s="166"/>
      <c r="N40" s="166"/>
      <c r="O40" s="161"/>
      <c r="P40" s="166"/>
      <c r="Q40" s="166"/>
      <c r="R40" s="161"/>
      <c r="S40" s="166"/>
      <c r="T40" s="162"/>
      <c r="U40" s="160"/>
      <c r="V40" s="163"/>
      <c r="W40" s="151"/>
    </row>
    <row r="41" spans="1:23" ht="20.100000000000001" customHeight="1">
      <c r="A41" s="164"/>
      <c r="B41" s="164"/>
      <c r="C41" s="164"/>
      <c r="D41" s="164"/>
      <c r="E41" s="160"/>
      <c r="F41" s="160"/>
      <c r="G41" s="160"/>
      <c r="H41" s="160"/>
      <c r="I41" s="160"/>
      <c r="J41" s="160"/>
      <c r="K41" s="161"/>
      <c r="L41" s="160"/>
      <c r="M41" s="166"/>
      <c r="N41" s="166"/>
      <c r="O41" s="161"/>
      <c r="P41" s="166"/>
      <c r="Q41" s="166"/>
      <c r="R41" s="161"/>
      <c r="S41" s="166"/>
      <c r="T41" s="162"/>
      <c r="U41" s="160"/>
      <c r="V41" s="163"/>
      <c r="W41" s="151"/>
    </row>
    <row r="42" spans="1:23" ht="20.100000000000001" customHeight="1">
      <c r="A42" s="164"/>
      <c r="B42" s="164"/>
      <c r="C42" s="164"/>
      <c r="D42" s="164"/>
      <c r="E42" s="160"/>
      <c r="F42" s="160"/>
      <c r="G42" s="160"/>
      <c r="H42" s="160"/>
      <c r="I42" s="160"/>
      <c r="J42" s="160"/>
      <c r="K42" s="161"/>
      <c r="L42" s="160"/>
      <c r="M42" s="166"/>
      <c r="N42" s="166"/>
      <c r="O42" s="161"/>
      <c r="P42" s="166"/>
      <c r="Q42" s="166"/>
      <c r="R42" s="161"/>
      <c r="S42" s="166"/>
      <c r="T42" s="162"/>
      <c r="U42" s="160"/>
      <c r="V42" s="163"/>
      <c r="W42" s="151"/>
    </row>
    <row r="43" spans="1:23" ht="20.100000000000001" customHeight="1">
      <c r="A43" s="164"/>
      <c r="B43" s="164"/>
      <c r="C43" s="164"/>
      <c r="D43" s="164"/>
      <c r="E43" s="160"/>
      <c r="F43" s="160"/>
      <c r="G43" s="160"/>
      <c r="H43" s="160"/>
      <c r="I43" s="160"/>
      <c r="J43" s="160"/>
      <c r="K43" s="161"/>
      <c r="L43" s="160"/>
      <c r="M43" s="166"/>
      <c r="N43" s="166"/>
      <c r="O43" s="161"/>
      <c r="P43" s="166"/>
      <c r="Q43" s="166"/>
      <c r="R43" s="161"/>
      <c r="S43" s="166"/>
      <c r="T43" s="162"/>
      <c r="U43" s="160"/>
      <c r="V43" s="163"/>
      <c r="W43" s="151"/>
    </row>
    <row r="44" spans="1:23" ht="20.100000000000001" customHeight="1">
      <c r="A44" s="164"/>
      <c r="B44" s="164"/>
      <c r="C44" s="164"/>
      <c r="D44" s="164"/>
      <c r="E44" s="160"/>
      <c r="F44" s="160"/>
      <c r="G44" s="160"/>
      <c r="H44" s="160"/>
      <c r="I44" s="160"/>
      <c r="J44" s="160"/>
      <c r="K44" s="161"/>
      <c r="L44" s="160"/>
      <c r="M44" s="166"/>
      <c r="N44" s="166"/>
      <c r="O44" s="161"/>
      <c r="P44" s="166"/>
      <c r="Q44" s="166"/>
      <c r="R44" s="161"/>
      <c r="S44" s="166"/>
      <c r="T44" s="162"/>
      <c r="U44" s="160"/>
      <c r="V44" s="163"/>
      <c r="W44" s="151"/>
    </row>
    <row r="45" spans="1:23" ht="20.100000000000001" customHeight="1">
      <c r="A45" s="164"/>
      <c r="B45" s="164"/>
      <c r="C45" s="164"/>
      <c r="D45" s="164"/>
      <c r="E45" s="160"/>
      <c r="F45" s="160"/>
      <c r="G45" s="160"/>
      <c r="H45" s="160"/>
      <c r="I45" s="160"/>
      <c r="J45" s="160"/>
      <c r="K45" s="161"/>
      <c r="L45" s="160"/>
      <c r="M45" s="166"/>
      <c r="N45" s="166"/>
      <c r="O45" s="161"/>
      <c r="P45" s="166"/>
      <c r="Q45" s="166"/>
      <c r="R45" s="161"/>
      <c r="S45" s="166"/>
      <c r="T45" s="162"/>
      <c r="U45" s="160"/>
      <c r="V45" s="163"/>
      <c r="W45" s="151"/>
    </row>
    <row r="46" spans="1:23" ht="20.100000000000001" customHeight="1">
      <c r="A46" s="164"/>
      <c r="B46" s="164"/>
      <c r="C46" s="164"/>
      <c r="D46" s="164"/>
      <c r="E46" s="160"/>
      <c r="F46" s="160"/>
      <c r="G46" s="160"/>
      <c r="H46" s="160"/>
      <c r="I46" s="160"/>
      <c r="J46" s="160"/>
      <c r="K46" s="161"/>
      <c r="L46" s="160"/>
      <c r="M46" s="166"/>
      <c r="N46" s="166"/>
      <c r="O46" s="161"/>
      <c r="P46" s="166"/>
      <c r="Q46" s="166"/>
      <c r="R46" s="161"/>
      <c r="S46" s="166"/>
      <c r="T46" s="162"/>
      <c r="U46" s="160"/>
      <c r="V46" s="163"/>
      <c r="W46" s="151"/>
    </row>
    <row r="47" spans="1:23" ht="20.100000000000001" customHeight="1">
      <c r="A47" s="164"/>
      <c r="B47" s="164"/>
      <c r="C47" s="164"/>
      <c r="D47" s="164"/>
      <c r="E47" s="160"/>
      <c r="F47" s="160"/>
      <c r="G47" s="160"/>
      <c r="H47" s="160"/>
      <c r="I47" s="160"/>
      <c r="J47" s="160"/>
      <c r="K47" s="161"/>
      <c r="L47" s="160"/>
      <c r="M47" s="166"/>
      <c r="N47" s="166"/>
      <c r="O47" s="161"/>
      <c r="P47" s="166"/>
      <c r="Q47" s="166"/>
      <c r="R47" s="161"/>
      <c r="S47" s="166"/>
      <c r="T47" s="162"/>
      <c r="U47" s="160"/>
      <c r="V47" s="163"/>
      <c r="W47" s="151"/>
    </row>
    <row r="48" spans="1:23" ht="20.100000000000001" customHeight="1">
      <c r="A48" s="164"/>
      <c r="B48" s="164"/>
      <c r="C48" s="164"/>
      <c r="D48" s="164"/>
      <c r="E48" s="160"/>
      <c r="F48" s="160"/>
      <c r="G48" s="160"/>
      <c r="H48" s="160"/>
      <c r="I48" s="160"/>
      <c r="J48" s="160"/>
      <c r="K48" s="161"/>
      <c r="L48" s="160"/>
      <c r="M48" s="166"/>
      <c r="N48" s="166"/>
      <c r="O48" s="161"/>
      <c r="P48" s="166"/>
      <c r="Q48" s="166"/>
      <c r="R48" s="161"/>
      <c r="S48" s="166"/>
      <c r="T48" s="162"/>
      <c r="U48" s="160"/>
      <c r="V48" s="163"/>
      <c r="W48" s="151"/>
    </row>
    <row r="49" spans="1:23" ht="20.100000000000001" customHeight="1">
      <c r="A49" s="164"/>
      <c r="B49" s="164"/>
      <c r="C49" s="164"/>
      <c r="D49" s="164"/>
      <c r="E49" s="160"/>
      <c r="F49" s="160"/>
      <c r="G49" s="160"/>
      <c r="H49" s="160"/>
      <c r="I49" s="160"/>
      <c r="J49" s="160"/>
      <c r="K49" s="161"/>
      <c r="L49" s="160"/>
      <c r="M49" s="166"/>
      <c r="N49" s="166"/>
      <c r="O49" s="161"/>
      <c r="P49" s="166"/>
      <c r="Q49" s="166"/>
      <c r="R49" s="161"/>
      <c r="S49" s="166"/>
      <c r="T49" s="162"/>
      <c r="U49" s="160"/>
      <c r="V49" s="163"/>
      <c r="W49" s="151"/>
    </row>
    <row r="50" spans="1:23" ht="20.100000000000001" customHeight="1">
      <c r="A50" s="164"/>
      <c r="B50" s="164"/>
      <c r="C50" s="164"/>
      <c r="D50" s="164"/>
      <c r="E50" s="160"/>
      <c r="F50" s="160"/>
      <c r="G50" s="160"/>
      <c r="H50" s="160"/>
      <c r="I50" s="160"/>
      <c r="J50" s="160"/>
      <c r="K50" s="161"/>
      <c r="L50" s="160"/>
      <c r="M50" s="166"/>
      <c r="N50" s="166"/>
      <c r="O50" s="161"/>
      <c r="P50" s="166"/>
      <c r="Q50" s="166"/>
      <c r="R50" s="161"/>
      <c r="S50" s="166"/>
      <c r="T50" s="162"/>
      <c r="U50" s="160"/>
      <c r="V50" s="163"/>
      <c r="W50" s="151"/>
    </row>
    <row r="51" spans="1:23" ht="20.100000000000001" customHeight="1">
      <c r="A51" s="164"/>
      <c r="B51" s="164"/>
      <c r="C51" s="164"/>
      <c r="D51" s="164"/>
      <c r="E51" s="160"/>
      <c r="F51" s="160"/>
      <c r="G51" s="160"/>
      <c r="H51" s="160"/>
      <c r="I51" s="160"/>
      <c r="J51" s="160"/>
      <c r="K51" s="161"/>
      <c r="L51" s="160"/>
      <c r="M51" s="166"/>
      <c r="N51" s="166"/>
      <c r="O51" s="161"/>
      <c r="P51" s="166"/>
      <c r="Q51" s="166"/>
      <c r="R51" s="161"/>
      <c r="S51" s="166"/>
      <c r="T51" s="162"/>
      <c r="U51" s="160"/>
      <c r="V51" s="163"/>
      <c r="W51" s="151"/>
    </row>
    <row r="52" spans="1:23" ht="20.100000000000001" customHeight="1">
      <c r="A52" s="164"/>
      <c r="B52" s="164"/>
      <c r="C52" s="164"/>
      <c r="D52" s="164"/>
      <c r="E52" s="160"/>
      <c r="F52" s="160"/>
      <c r="G52" s="160"/>
      <c r="H52" s="160"/>
      <c r="I52" s="160"/>
      <c r="J52" s="160"/>
      <c r="K52" s="161"/>
      <c r="L52" s="160"/>
      <c r="M52" s="166"/>
      <c r="N52" s="166"/>
      <c r="O52" s="161"/>
      <c r="P52" s="166"/>
      <c r="Q52" s="166"/>
      <c r="R52" s="161"/>
      <c r="S52" s="166"/>
      <c r="T52" s="162"/>
      <c r="U52" s="160"/>
      <c r="V52" s="163"/>
      <c r="W52" s="151"/>
    </row>
    <row r="53" spans="1:23" ht="20.100000000000001" customHeight="1">
      <c r="A53" s="164"/>
      <c r="B53" s="164"/>
      <c r="C53" s="164"/>
      <c r="D53" s="164"/>
      <c r="E53" s="160"/>
      <c r="F53" s="160"/>
      <c r="G53" s="160"/>
      <c r="H53" s="160"/>
      <c r="I53" s="160"/>
      <c r="J53" s="160"/>
      <c r="K53" s="161"/>
      <c r="L53" s="160"/>
      <c r="M53" s="166"/>
      <c r="N53" s="166"/>
      <c r="O53" s="161"/>
      <c r="P53" s="166"/>
      <c r="Q53" s="166"/>
      <c r="R53" s="161"/>
      <c r="S53" s="166"/>
      <c r="T53" s="162"/>
      <c r="U53" s="160"/>
      <c r="V53" s="163"/>
      <c r="W53" s="151"/>
    </row>
    <row r="54" spans="1:23" ht="20.100000000000001" customHeight="1">
      <c r="A54" s="164"/>
      <c r="B54" s="164"/>
      <c r="C54" s="164"/>
      <c r="D54" s="164"/>
      <c r="E54" s="160"/>
      <c r="F54" s="160"/>
      <c r="G54" s="160"/>
      <c r="H54" s="160"/>
      <c r="I54" s="160"/>
      <c r="J54" s="160"/>
      <c r="K54" s="161"/>
      <c r="L54" s="160"/>
      <c r="M54" s="166"/>
      <c r="N54" s="166"/>
      <c r="O54" s="161"/>
      <c r="P54" s="166"/>
      <c r="Q54" s="166"/>
      <c r="R54" s="161"/>
      <c r="S54" s="166"/>
      <c r="T54" s="162"/>
      <c r="U54" s="160"/>
      <c r="V54" s="163"/>
      <c r="W54" s="151"/>
    </row>
    <row r="55" spans="1:23" ht="20.100000000000001" customHeight="1">
      <c r="A55" s="164"/>
      <c r="B55" s="164"/>
      <c r="C55" s="164"/>
      <c r="D55" s="164"/>
      <c r="E55" s="160"/>
      <c r="F55" s="160"/>
      <c r="G55" s="160"/>
      <c r="H55" s="160"/>
      <c r="I55" s="160"/>
      <c r="J55" s="160"/>
      <c r="K55" s="161"/>
      <c r="L55" s="160"/>
      <c r="M55" s="166"/>
      <c r="N55" s="166"/>
      <c r="O55" s="161"/>
      <c r="P55" s="166"/>
      <c r="Q55" s="166"/>
      <c r="R55" s="161"/>
      <c r="S55" s="166"/>
      <c r="T55" s="162"/>
      <c r="U55" s="160"/>
      <c r="V55" s="163"/>
      <c r="W55" s="151"/>
    </row>
    <row r="56" spans="1:23" ht="20.100000000000001" customHeight="1">
      <c r="A56" s="164"/>
      <c r="B56" s="164"/>
      <c r="C56" s="164"/>
      <c r="D56" s="164"/>
      <c r="E56" s="160"/>
      <c r="F56" s="160"/>
      <c r="G56" s="160"/>
      <c r="H56" s="160"/>
      <c r="I56" s="160"/>
      <c r="J56" s="160"/>
      <c r="K56" s="161"/>
      <c r="L56" s="160"/>
      <c r="M56" s="166"/>
      <c r="N56" s="166"/>
      <c r="O56" s="161"/>
      <c r="P56" s="166"/>
      <c r="Q56" s="166"/>
      <c r="R56" s="161"/>
      <c r="S56" s="166"/>
      <c r="T56" s="162"/>
      <c r="U56" s="160"/>
      <c r="V56" s="163"/>
      <c r="W56" s="151"/>
    </row>
    <row r="57" spans="1:23" ht="20.100000000000001" customHeight="1">
      <c r="A57" s="164"/>
      <c r="B57" s="164"/>
      <c r="C57" s="164"/>
      <c r="D57" s="165"/>
      <c r="E57" s="160"/>
      <c r="F57" s="160"/>
      <c r="G57" s="160"/>
      <c r="H57" s="160"/>
      <c r="I57" s="160"/>
      <c r="J57" s="160"/>
      <c r="K57" s="161"/>
      <c r="L57" s="160"/>
      <c r="M57" s="166"/>
      <c r="N57" s="166"/>
      <c r="O57" s="161"/>
      <c r="P57" s="166"/>
      <c r="Q57" s="166"/>
      <c r="R57" s="161"/>
      <c r="S57" s="166"/>
      <c r="T57" s="162"/>
      <c r="U57" s="160"/>
      <c r="V57" s="163"/>
      <c r="W57" s="151"/>
    </row>
    <row r="58" spans="1:23" ht="20.100000000000001" customHeight="1">
      <c r="A58" s="164"/>
      <c r="B58" s="164"/>
      <c r="C58" s="164"/>
      <c r="D58" s="164"/>
      <c r="E58" s="160"/>
      <c r="F58" s="160"/>
      <c r="G58" s="160"/>
      <c r="H58" s="160"/>
      <c r="I58" s="160"/>
      <c r="J58" s="160"/>
      <c r="K58" s="161"/>
      <c r="L58" s="160"/>
      <c r="M58" s="166"/>
      <c r="N58" s="166"/>
      <c r="O58" s="161"/>
      <c r="P58" s="166"/>
      <c r="Q58" s="166"/>
      <c r="R58" s="161"/>
      <c r="S58" s="166"/>
      <c r="T58" s="162"/>
      <c r="U58" s="160"/>
      <c r="V58" s="163"/>
      <c r="W58" s="151"/>
    </row>
    <row r="59" spans="1:23" ht="20.100000000000001" customHeight="1">
      <c r="A59" s="164"/>
      <c r="B59" s="164"/>
      <c r="C59" s="164"/>
      <c r="D59" s="164"/>
      <c r="E59" s="160"/>
      <c r="F59" s="160"/>
      <c r="G59" s="160"/>
      <c r="H59" s="160"/>
      <c r="I59" s="160"/>
      <c r="J59" s="160"/>
      <c r="K59" s="161"/>
      <c r="L59" s="160"/>
      <c r="M59" s="166"/>
      <c r="N59" s="166"/>
      <c r="O59" s="161"/>
      <c r="P59" s="166"/>
      <c r="Q59" s="166"/>
      <c r="R59" s="161"/>
      <c r="S59" s="166"/>
      <c r="T59" s="162"/>
      <c r="U59" s="160"/>
      <c r="V59" s="163"/>
      <c r="W59" s="151"/>
    </row>
    <row r="60" spans="1:23" ht="20.100000000000001" customHeight="1">
      <c r="A60" s="164"/>
      <c r="B60" s="158"/>
      <c r="C60" s="158"/>
      <c r="D60" s="164"/>
      <c r="E60" s="160"/>
      <c r="F60" s="160"/>
      <c r="G60" s="160"/>
      <c r="H60" s="160"/>
      <c r="I60" s="160"/>
      <c r="J60" s="160"/>
      <c r="K60" s="161"/>
      <c r="L60" s="160"/>
      <c r="M60" s="166"/>
      <c r="N60" s="166"/>
      <c r="O60" s="161"/>
      <c r="P60" s="166"/>
      <c r="Q60" s="166"/>
      <c r="R60" s="161"/>
      <c r="S60" s="166"/>
      <c r="T60" s="162"/>
      <c r="U60" s="160"/>
      <c r="V60" s="163"/>
      <c r="W60" s="151"/>
    </row>
    <row r="61" spans="1:23" ht="20.100000000000001" customHeight="1">
      <c r="A61" s="164"/>
      <c r="B61" s="164"/>
      <c r="C61" s="164"/>
      <c r="D61" s="164"/>
      <c r="E61" s="160"/>
      <c r="F61" s="160"/>
      <c r="G61" s="160"/>
      <c r="H61" s="160"/>
      <c r="I61" s="160"/>
      <c r="J61" s="160"/>
      <c r="K61" s="161"/>
      <c r="L61" s="160"/>
      <c r="M61" s="166"/>
      <c r="N61" s="166"/>
      <c r="O61" s="161"/>
      <c r="P61" s="166"/>
      <c r="Q61" s="166"/>
      <c r="R61" s="161"/>
      <c r="S61" s="166"/>
      <c r="T61" s="162"/>
      <c r="U61" s="160"/>
      <c r="V61" s="163"/>
      <c r="W61" s="151"/>
    </row>
    <row r="62" spans="1:23" ht="20.100000000000001" customHeight="1">
      <c r="A62" s="164"/>
      <c r="B62" s="164"/>
      <c r="C62" s="164"/>
      <c r="D62" s="164"/>
      <c r="E62" s="160"/>
      <c r="F62" s="160"/>
      <c r="G62" s="160"/>
      <c r="H62" s="160"/>
      <c r="I62" s="160"/>
      <c r="J62" s="160"/>
      <c r="K62" s="161"/>
      <c r="L62" s="160"/>
      <c r="M62" s="166"/>
      <c r="N62" s="166"/>
      <c r="O62" s="161"/>
      <c r="P62" s="166"/>
      <c r="Q62" s="166"/>
      <c r="R62" s="161"/>
      <c r="S62" s="166"/>
      <c r="T62" s="162"/>
      <c r="U62" s="160"/>
      <c r="V62" s="163"/>
      <c r="W62" s="151"/>
    </row>
    <row r="63" spans="1:23" ht="19.5" customHeight="1">
      <c r="A63" s="164"/>
      <c r="B63" s="164"/>
      <c r="C63" s="164"/>
      <c r="D63" s="164"/>
      <c r="E63" s="160"/>
      <c r="F63" s="160"/>
      <c r="G63" s="160"/>
      <c r="H63" s="160"/>
      <c r="I63" s="160"/>
      <c r="J63" s="160"/>
      <c r="K63" s="161"/>
      <c r="L63" s="160"/>
      <c r="M63" s="166"/>
      <c r="N63" s="166"/>
      <c r="O63" s="161"/>
      <c r="P63" s="166"/>
      <c r="Q63" s="166"/>
      <c r="R63" s="161"/>
      <c r="S63" s="166"/>
      <c r="T63" s="162"/>
      <c r="U63" s="160"/>
      <c r="V63" s="163"/>
      <c r="W63" s="151"/>
    </row>
    <row r="64" spans="1:23" ht="20.100000000000001" customHeight="1">
      <c r="A64" s="164"/>
      <c r="B64" s="164"/>
      <c r="C64" s="164"/>
      <c r="D64" s="164"/>
      <c r="E64" s="160"/>
      <c r="F64" s="160"/>
      <c r="G64" s="160"/>
      <c r="H64" s="160"/>
      <c r="I64" s="160"/>
      <c r="J64" s="160"/>
      <c r="K64" s="161"/>
      <c r="L64" s="160"/>
      <c r="M64" s="166"/>
      <c r="N64" s="166"/>
      <c r="O64" s="161"/>
      <c r="P64" s="166"/>
      <c r="Q64" s="166"/>
      <c r="R64" s="161"/>
      <c r="S64" s="166"/>
      <c r="T64" s="162"/>
      <c r="U64" s="160"/>
      <c r="V64" s="163"/>
      <c r="W64" s="151"/>
    </row>
    <row r="65" spans="1:23" ht="20.100000000000001" customHeight="1">
      <c r="A65" s="164"/>
      <c r="B65" s="164"/>
      <c r="C65" s="164"/>
      <c r="D65" s="164"/>
      <c r="E65" s="160"/>
      <c r="F65" s="160"/>
      <c r="G65" s="160"/>
      <c r="H65" s="160"/>
      <c r="I65" s="160"/>
      <c r="J65" s="160"/>
      <c r="K65" s="161"/>
      <c r="L65" s="160"/>
      <c r="M65" s="166"/>
      <c r="N65" s="166"/>
      <c r="O65" s="161"/>
      <c r="P65" s="166"/>
      <c r="Q65" s="166"/>
      <c r="R65" s="161"/>
      <c r="S65" s="166"/>
      <c r="T65" s="162"/>
      <c r="U65" s="160"/>
      <c r="V65" s="163"/>
      <c r="W65" s="151"/>
    </row>
    <row r="66" spans="1:23" ht="20.100000000000001" customHeight="1">
      <c r="A66" s="164"/>
      <c r="B66" s="164"/>
      <c r="C66" s="164"/>
      <c r="D66" s="164"/>
      <c r="E66" s="160"/>
      <c r="F66" s="160"/>
      <c r="G66" s="160"/>
      <c r="H66" s="160"/>
      <c r="I66" s="160"/>
      <c r="J66" s="160"/>
      <c r="K66" s="161"/>
      <c r="L66" s="160"/>
      <c r="M66" s="166"/>
      <c r="N66" s="166"/>
      <c r="O66" s="161"/>
      <c r="P66" s="166"/>
      <c r="Q66" s="166"/>
      <c r="R66" s="161"/>
      <c r="S66" s="166"/>
      <c r="T66" s="162"/>
      <c r="U66" s="160"/>
      <c r="V66" s="163"/>
      <c r="W66" s="151"/>
    </row>
    <row r="67" spans="1:23" ht="20.100000000000001" customHeight="1">
      <c r="A67" s="164"/>
      <c r="B67" s="164"/>
      <c r="C67" s="164"/>
      <c r="D67" s="164"/>
      <c r="E67" s="160"/>
      <c r="F67" s="160"/>
      <c r="G67" s="160"/>
      <c r="H67" s="160"/>
      <c r="I67" s="160"/>
      <c r="J67" s="160"/>
      <c r="K67" s="161"/>
      <c r="L67" s="160"/>
      <c r="M67" s="166"/>
      <c r="N67" s="166"/>
      <c r="O67" s="161"/>
      <c r="P67" s="166"/>
      <c r="Q67" s="166"/>
      <c r="R67" s="161"/>
      <c r="S67" s="166"/>
      <c r="T67" s="162"/>
      <c r="U67" s="160"/>
      <c r="V67" s="163"/>
      <c r="W67" s="151"/>
    </row>
    <row r="68" spans="1:23" ht="20.100000000000001" customHeight="1">
      <c r="A68" s="151"/>
      <c r="B68" s="151"/>
      <c r="C68" s="151"/>
      <c r="D68" s="151"/>
      <c r="E68" s="160"/>
      <c r="F68" s="160"/>
      <c r="G68" s="160"/>
      <c r="H68" s="160"/>
      <c r="I68" s="160"/>
      <c r="J68" s="160"/>
      <c r="K68" s="161"/>
      <c r="L68" s="160"/>
      <c r="M68" s="166"/>
      <c r="N68" s="166"/>
      <c r="O68" s="161"/>
      <c r="P68" s="166"/>
      <c r="Q68" s="166"/>
      <c r="R68" s="161"/>
      <c r="S68" s="166"/>
      <c r="T68" s="162"/>
      <c r="U68" s="160"/>
      <c r="V68" s="163"/>
      <c r="W68" s="151"/>
    </row>
    <row r="69" spans="1:23" ht="20.100000000000001" customHeight="1">
      <c r="A69" s="164"/>
      <c r="B69" s="164"/>
      <c r="C69" s="164"/>
      <c r="D69" s="164"/>
      <c r="E69" s="160"/>
      <c r="F69" s="160"/>
      <c r="G69" s="160"/>
      <c r="H69" s="160"/>
      <c r="I69" s="160"/>
      <c r="J69" s="160"/>
      <c r="K69" s="161"/>
      <c r="L69" s="160"/>
      <c r="M69" s="166"/>
      <c r="N69" s="166"/>
      <c r="O69" s="161"/>
      <c r="P69" s="166"/>
      <c r="Q69" s="166"/>
      <c r="R69" s="161"/>
      <c r="S69" s="166"/>
      <c r="T69" s="162"/>
      <c r="U69" s="160"/>
      <c r="V69" s="163"/>
      <c r="W69" s="151"/>
    </row>
    <row r="70" spans="1:23" ht="20.100000000000001" customHeight="1">
      <c r="A70" s="164"/>
      <c r="B70" s="164"/>
      <c r="C70" s="164"/>
      <c r="D70" s="164"/>
      <c r="E70" s="160"/>
      <c r="F70" s="160"/>
      <c r="G70" s="160"/>
      <c r="H70" s="160"/>
      <c r="I70" s="160"/>
      <c r="J70" s="160"/>
      <c r="K70" s="161"/>
      <c r="L70" s="160"/>
      <c r="M70" s="166"/>
      <c r="N70" s="166"/>
      <c r="O70" s="161"/>
      <c r="P70" s="166"/>
      <c r="Q70" s="166"/>
      <c r="R70" s="161"/>
      <c r="S70" s="166"/>
      <c r="T70" s="162"/>
      <c r="U70" s="160"/>
      <c r="V70" s="163"/>
      <c r="W70" s="151"/>
    </row>
    <row r="71" spans="1:23" ht="20.100000000000001" customHeight="1">
      <c r="A71" s="164"/>
      <c r="B71" s="164"/>
      <c r="C71" s="164"/>
      <c r="D71" s="164"/>
      <c r="E71" s="160"/>
      <c r="F71" s="160"/>
      <c r="G71" s="160"/>
      <c r="H71" s="160"/>
      <c r="I71" s="160"/>
      <c r="J71" s="160"/>
      <c r="K71" s="161"/>
      <c r="L71" s="160"/>
      <c r="M71" s="166"/>
      <c r="N71" s="166"/>
      <c r="O71" s="161"/>
      <c r="P71" s="166"/>
      <c r="Q71" s="166"/>
      <c r="R71" s="161"/>
      <c r="S71" s="166"/>
      <c r="T71" s="162"/>
      <c r="U71" s="160"/>
      <c r="V71" s="163"/>
      <c r="W71" s="151"/>
    </row>
    <row r="72" spans="1:23" ht="20.100000000000001" customHeight="1">
      <c r="A72" s="164"/>
      <c r="B72" s="164"/>
      <c r="C72" s="164"/>
      <c r="D72" s="164"/>
      <c r="E72" s="160"/>
      <c r="F72" s="160"/>
      <c r="G72" s="160"/>
      <c r="H72" s="160"/>
      <c r="I72" s="160"/>
      <c r="J72" s="160"/>
      <c r="K72" s="161"/>
      <c r="L72" s="160"/>
      <c r="M72" s="166"/>
      <c r="N72" s="166"/>
      <c r="O72" s="161"/>
      <c r="P72" s="166"/>
      <c r="Q72" s="166"/>
      <c r="R72" s="161"/>
      <c r="S72" s="166"/>
      <c r="T72" s="162"/>
      <c r="U72" s="160"/>
      <c r="V72" s="163"/>
      <c r="W72" s="151"/>
    </row>
    <row r="73" spans="1:23" ht="20.100000000000001" customHeight="1">
      <c r="A73" s="164"/>
      <c r="B73" s="164"/>
      <c r="C73" s="164"/>
      <c r="D73" s="164"/>
      <c r="E73" s="160"/>
      <c r="F73" s="160"/>
      <c r="G73" s="160"/>
      <c r="H73" s="160"/>
      <c r="I73" s="160"/>
      <c r="J73" s="160"/>
      <c r="K73" s="161"/>
      <c r="L73" s="160"/>
      <c r="M73" s="166"/>
      <c r="N73" s="166"/>
      <c r="O73" s="161"/>
      <c r="P73" s="166"/>
      <c r="Q73" s="166"/>
      <c r="R73" s="161"/>
      <c r="S73" s="166"/>
      <c r="T73" s="162"/>
      <c r="U73" s="160"/>
      <c r="V73" s="163"/>
      <c r="W73" s="151"/>
    </row>
    <row r="74" spans="1:23" ht="20.100000000000001" customHeight="1">
      <c r="A74" s="151"/>
      <c r="B74" s="151"/>
      <c r="C74" s="151"/>
      <c r="D74" s="165"/>
      <c r="E74" s="160"/>
      <c r="F74" s="160"/>
      <c r="G74" s="160"/>
      <c r="H74" s="160"/>
      <c r="I74" s="160"/>
      <c r="J74" s="160"/>
      <c r="K74" s="161"/>
      <c r="L74" s="160"/>
      <c r="M74" s="166"/>
      <c r="N74" s="166"/>
      <c r="O74" s="161"/>
      <c r="P74" s="166"/>
      <c r="Q74" s="166"/>
      <c r="R74" s="161"/>
      <c r="S74" s="166"/>
      <c r="T74" s="162"/>
      <c r="U74" s="160"/>
      <c r="V74" s="163"/>
      <c r="W74" s="151"/>
    </row>
    <row r="75" spans="1:23" ht="20.100000000000001" customHeight="1">
      <c r="A75" s="164"/>
      <c r="B75" s="164"/>
      <c r="C75" s="164"/>
      <c r="D75" s="165"/>
      <c r="E75" s="160"/>
      <c r="F75" s="160"/>
      <c r="G75" s="160"/>
      <c r="H75" s="160"/>
      <c r="I75" s="160"/>
      <c r="J75" s="160"/>
      <c r="K75" s="161"/>
      <c r="L75" s="160"/>
      <c r="M75" s="166"/>
      <c r="N75" s="166"/>
      <c r="O75" s="161"/>
      <c r="P75" s="166"/>
      <c r="Q75" s="166"/>
      <c r="R75" s="161"/>
      <c r="S75" s="166"/>
      <c r="T75" s="162"/>
      <c r="U75" s="160"/>
      <c r="V75" s="163"/>
      <c r="W75" s="151"/>
    </row>
    <row r="76" spans="1:23" ht="20.100000000000001" customHeight="1">
      <c r="A76" s="164"/>
      <c r="B76" s="164"/>
      <c r="C76" s="164"/>
      <c r="D76" s="164"/>
      <c r="E76" s="160"/>
      <c r="F76" s="160"/>
      <c r="G76" s="160"/>
      <c r="H76" s="160"/>
      <c r="I76" s="160"/>
      <c r="J76" s="160"/>
      <c r="K76" s="161"/>
      <c r="L76" s="160"/>
      <c r="M76" s="166"/>
      <c r="N76" s="166"/>
      <c r="O76" s="161"/>
      <c r="P76" s="166"/>
      <c r="Q76" s="166"/>
      <c r="R76" s="161"/>
      <c r="S76" s="166"/>
      <c r="T76" s="162"/>
      <c r="U76" s="160"/>
      <c r="V76" s="163"/>
      <c r="W76" s="151"/>
    </row>
    <row r="77" spans="1:23" ht="20.100000000000001" customHeight="1">
      <c r="A77" s="164"/>
      <c r="B77" s="164"/>
      <c r="C77" s="164"/>
      <c r="D77" s="164"/>
      <c r="E77" s="160"/>
      <c r="F77" s="160"/>
      <c r="G77" s="160"/>
      <c r="H77" s="160"/>
      <c r="I77" s="160"/>
      <c r="J77" s="160"/>
      <c r="K77" s="161"/>
      <c r="L77" s="160"/>
      <c r="M77" s="166"/>
      <c r="N77" s="166"/>
      <c r="O77" s="161"/>
      <c r="P77" s="166"/>
      <c r="Q77" s="166"/>
      <c r="R77" s="161"/>
      <c r="S77" s="166"/>
      <c r="T77" s="162"/>
      <c r="U77" s="160"/>
      <c r="V77" s="163"/>
      <c r="W77" s="151"/>
    </row>
    <row r="78" spans="1:23" ht="20.100000000000001" customHeight="1">
      <c r="A78" s="151"/>
      <c r="B78" s="151"/>
      <c r="C78" s="151"/>
      <c r="D78" s="151"/>
      <c r="E78" s="160"/>
      <c r="F78" s="160"/>
      <c r="G78" s="160"/>
      <c r="H78" s="160"/>
      <c r="I78" s="160"/>
      <c r="J78" s="160"/>
      <c r="K78" s="161"/>
      <c r="L78" s="160"/>
      <c r="M78" s="166"/>
      <c r="N78" s="166"/>
      <c r="O78" s="161"/>
      <c r="P78" s="166"/>
      <c r="Q78" s="166"/>
      <c r="R78" s="161"/>
      <c r="S78" s="166"/>
      <c r="T78" s="162"/>
      <c r="U78" s="160"/>
      <c r="V78" s="163"/>
      <c r="W78" s="151"/>
    </row>
    <row r="79" spans="1:23" ht="20.100000000000001" customHeight="1">
      <c r="A79" s="164"/>
      <c r="B79" s="164"/>
      <c r="C79" s="164"/>
      <c r="D79" s="164"/>
      <c r="E79" s="160"/>
      <c r="F79" s="160"/>
      <c r="G79" s="160"/>
      <c r="H79" s="160"/>
      <c r="I79" s="160"/>
      <c r="J79" s="160"/>
      <c r="K79" s="161"/>
      <c r="L79" s="160"/>
      <c r="M79" s="166"/>
      <c r="N79" s="166"/>
      <c r="O79" s="161"/>
      <c r="P79" s="166"/>
      <c r="Q79" s="166"/>
      <c r="R79" s="161"/>
      <c r="S79" s="166"/>
      <c r="T79" s="162"/>
      <c r="U79" s="160"/>
      <c r="V79" s="163"/>
      <c r="W79" s="151"/>
    </row>
    <row r="80" spans="1:23" ht="20.100000000000001" customHeight="1">
      <c r="A80" s="164"/>
      <c r="B80" s="164"/>
      <c r="C80" s="164"/>
      <c r="D80" s="164"/>
      <c r="E80" s="160"/>
      <c r="F80" s="160"/>
      <c r="G80" s="160"/>
      <c r="H80" s="160"/>
      <c r="I80" s="160"/>
      <c r="J80" s="160"/>
      <c r="K80" s="161"/>
      <c r="L80" s="160"/>
      <c r="M80" s="166"/>
      <c r="N80" s="166"/>
      <c r="O80" s="161"/>
      <c r="P80" s="166"/>
      <c r="Q80" s="166"/>
      <c r="R80" s="161"/>
      <c r="S80" s="166"/>
      <c r="T80" s="162"/>
      <c r="U80" s="160"/>
      <c r="V80" s="163"/>
      <c r="W80" s="151"/>
    </row>
    <row r="81" spans="1:23" ht="20.100000000000001" customHeight="1">
      <c r="A81" s="164"/>
      <c r="B81" s="164"/>
      <c r="C81" s="164"/>
      <c r="D81" s="164"/>
      <c r="E81" s="160"/>
      <c r="F81" s="160"/>
      <c r="G81" s="160"/>
      <c r="H81" s="160"/>
      <c r="I81" s="160"/>
      <c r="J81" s="160"/>
      <c r="K81" s="161"/>
      <c r="L81" s="160"/>
      <c r="M81" s="166"/>
      <c r="N81" s="166"/>
      <c r="O81" s="161"/>
      <c r="P81" s="166"/>
      <c r="Q81" s="166"/>
      <c r="R81" s="161"/>
      <c r="S81" s="166"/>
      <c r="T81" s="162"/>
      <c r="U81" s="160"/>
      <c r="V81" s="163"/>
      <c r="W81" s="151"/>
    </row>
    <row r="82" spans="1:23" ht="20.100000000000001" customHeight="1">
      <c r="A82" s="164"/>
      <c r="B82" s="164"/>
      <c r="C82" s="164"/>
      <c r="D82" s="165"/>
      <c r="E82" s="160"/>
      <c r="F82" s="160"/>
      <c r="G82" s="160"/>
      <c r="H82" s="160"/>
      <c r="I82" s="160"/>
      <c r="J82" s="160"/>
      <c r="K82" s="161"/>
      <c r="L82" s="160"/>
      <c r="M82" s="166"/>
      <c r="N82" s="166"/>
      <c r="O82" s="161"/>
      <c r="P82" s="166"/>
      <c r="Q82" s="166"/>
      <c r="R82" s="161"/>
      <c r="S82" s="166"/>
      <c r="T82" s="162"/>
      <c r="U82" s="160"/>
      <c r="V82" s="163"/>
      <c r="W82" s="151"/>
    </row>
    <row r="83" spans="1:23" ht="20.100000000000001" customHeight="1">
      <c r="A83" s="151"/>
      <c r="B83" s="151"/>
      <c r="C83" s="151"/>
      <c r="D83" s="151"/>
      <c r="E83" s="160"/>
      <c r="F83" s="160"/>
      <c r="G83" s="160"/>
      <c r="H83" s="160"/>
      <c r="I83" s="160"/>
      <c r="J83" s="160"/>
      <c r="K83" s="161"/>
      <c r="L83" s="160"/>
      <c r="M83" s="166"/>
      <c r="N83" s="166"/>
      <c r="O83" s="161"/>
      <c r="P83" s="166"/>
      <c r="Q83" s="166"/>
      <c r="R83" s="161"/>
      <c r="S83" s="166"/>
      <c r="T83" s="162"/>
      <c r="U83" s="160"/>
      <c r="V83" s="163"/>
      <c r="W83" s="151"/>
    </row>
    <row r="84" spans="1:23" ht="19.5" customHeight="1">
      <c r="A84" s="164"/>
      <c r="B84" s="164"/>
      <c r="C84" s="164"/>
      <c r="D84" s="164"/>
      <c r="E84" s="160"/>
      <c r="F84" s="160"/>
      <c r="G84" s="160"/>
      <c r="H84" s="160"/>
      <c r="I84" s="160"/>
      <c r="J84" s="160"/>
      <c r="K84" s="161"/>
      <c r="L84" s="160"/>
      <c r="M84" s="166"/>
      <c r="N84" s="166"/>
      <c r="O84" s="161"/>
      <c r="P84" s="166"/>
      <c r="Q84" s="166"/>
      <c r="R84" s="161"/>
      <c r="S84" s="166"/>
      <c r="T84" s="162"/>
      <c r="U84" s="160"/>
      <c r="V84" s="163"/>
      <c r="W84" s="151"/>
    </row>
    <row r="85" spans="1:23" ht="20.100000000000001" customHeight="1">
      <c r="A85" s="164"/>
      <c r="B85" s="164"/>
      <c r="C85" s="164"/>
      <c r="D85" s="164"/>
      <c r="E85" s="160"/>
      <c r="F85" s="160"/>
      <c r="G85" s="160"/>
      <c r="H85" s="160"/>
      <c r="I85" s="160"/>
      <c r="J85" s="160"/>
      <c r="K85" s="161"/>
      <c r="L85" s="160"/>
      <c r="M85" s="166"/>
      <c r="N85" s="166"/>
      <c r="O85" s="161"/>
      <c r="P85" s="166"/>
      <c r="Q85" s="166"/>
      <c r="R85" s="161"/>
      <c r="S85" s="166"/>
      <c r="T85" s="162"/>
      <c r="U85" s="160"/>
      <c r="V85" s="163"/>
      <c r="W85" s="151"/>
    </row>
    <row r="86" spans="1:23" ht="20.100000000000001" customHeight="1">
      <c r="A86" s="164"/>
      <c r="B86" s="164"/>
      <c r="C86" s="164"/>
      <c r="D86" s="164"/>
      <c r="E86" s="160"/>
      <c r="F86" s="160"/>
      <c r="G86" s="160"/>
      <c r="H86" s="160"/>
      <c r="I86" s="160"/>
      <c r="J86" s="160"/>
      <c r="K86" s="161"/>
      <c r="L86" s="160"/>
      <c r="M86" s="166"/>
      <c r="N86" s="166"/>
      <c r="O86" s="161"/>
      <c r="P86" s="166"/>
      <c r="Q86" s="166"/>
      <c r="R86" s="161"/>
      <c r="S86" s="166"/>
      <c r="T86" s="162"/>
      <c r="U86" s="160"/>
      <c r="V86" s="163"/>
      <c r="W86" s="151"/>
    </row>
    <row r="87" spans="1:23" ht="19.5" customHeight="1">
      <c r="A87" s="164"/>
      <c r="B87" s="164"/>
      <c r="C87" s="164"/>
      <c r="D87" s="164"/>
      <c r="E87" s="160"/>
      <c r="F87" s="160"/>
      <c r="G87" s="160"/>
      <c r="H87" s="160"/>
      <c r="I87" s="160"/>
      <c r="J87" s="160"/>
      <c r="K87" s="161"/>
      <c r="L87" s="160"/>
      <c r="M87" s="166"/>
      <c r="N87" s="166"/>
      <c r="O87" s="161"/>
      <c r="P87" s="166"/>
      <c r="Q87" s="166"/>
      <c r="R87" s="161"/>
      <c r="S87" s="166"/>
      <c r="T87" s="162"/>
      <c r="U87" s="160"/>
      <c r="V87" s="163"/>
      <c r="W87" s="151"/>
    </row>
    <row r="88" spans="1:23" ht="19.5" customHeight="1">
      <c r="A88" s="164"/>
      <c r="B88" s="164"/>
      <c r="C88" s="164"/>
      <c r="D88" s="164"/>
      <c r="E88" s="160"/>
      <c r="F88" s="160"/>
      <c r="G88" s="160"/>
      <c r="H88" s="160"/>
      <c r="I88" s="160"/>
      <c r="J88" s="160"/>
      <c r="K88" s="161"/>
      <c r="L88" s="160"/>
      <c r="M88" s="166"/>
      <c r="N88" s="166"/>
      <c r="O88" s="161"/>
      <c r="P88" s="166"/>
      <c r="Q88" s="166"/>
      <c r="R88" s="161"/>
      <c r="S88" s="166"/>
      <c r="T88" s="162"/>
      <c r="U88" s="160"/>
      <c r="V88" s="163"/>
      <c r="W88" s="151"/>
    </row>
    <row r="89" spans="1:23" ht="20.100000000000001" customHeight="1">
      <c r="A89" s="164"/>
      <c r="B89" s="164"/>
      <c r="C89" s="164"/>
      <c r="D89" s="164"/>
      <c r="E89" s="160"/>
      <c r="F89" s="160"/>
      <c r="G89" s="160"/>
      <c r="H89" s="160"/>
      <c r="I89" s="160"/>
      <c r="J89" s="160"/>
      <c r="K89" s="161"/>
      <c r="L89" s="160"/>
      <c r="M89" s="166"/>
      <c r="N89" s="166"/>
      <c r="O89" s="161"/>
      <c r="P89" s="166"/>
      <c r="Q89" s="166"/>
      <c r="R89" s="161"/>
      <c r="S89" s="166"/>
      <c r="T89" s="162"/>
      <c r="U89" s="160"/>
      <c r="V89" s="163"/>
      <c r="W89" s="151"/>
    </row>
    <row r="90" spans="1:23" ht="20.100000000000001" customHeight="1">
      <c r="A90" s="164"/>
      <c r="B90" s="164"/>
      <c r="C90" s="164"/>
      <c r="D90" s="165"/>
      <c r="E90" s="160"/>
      <c r="F90" s="160"/>
      <c r="G90" s="160"/>
      <c r="H90" s="160"/>
      <c r="I90" s="160"/>
      <c r="J90" s="160"/>
      <c r="K90" s="161"/>
      <c r="L90" s="160"/>
      <c r="M90" s="166"/>
      <c r="N90" s="166"/>
      <c r="O90" s="161"/>
      <c r="P90" s="166"/>
      <c r="Q90" s="166"/>
      <c r="R90" s="161"/>
      <c r="S90" s="166"/>
      <c r="T90" s="162"/>
      <c r="U90" s="160"/>
      <c r="V90" s="163"/>
      <c r="W90" s="151"/>
    </row>
    <row r="91" spans="1:23" ht="20.100000000000001" customHeight="1">
      <c r="A91" s="164"/>
      <c r="B91" s="164"/>
      <c r="C91" s="164"/>
      <c r="D91" s="164"/>
      <c r="E91" s="160"/>
      <c r="F91" s="160"/>
      <c r="G91" s="160"/>
      <c r="H91" s="160"/>
      <c r="I91" s="160"/>
      <c r="J91" s="160"/>
      <c r="K91" s="161"/>
      <c r="L91" s="160"/>
      <c r="M91" s="166"/>
      <c r="N91" s="166"/>
      <c r="O91" s="161"/>
      <c r="P91" s="166"/>
      <c r="Q91" s="166"/>
      <c r="R91" s="161"/>
      <c r="S91" s="166"/>
      <c r="T91" s="162"/>
      <c r="U91" s="160"/>
      <c r="V91" s="163"/>
      <c r="W91" s="151"/>
    </row>
    <row r="92" spans="1:23" ht="20.100000000000001" customHeight="1">
      <c r="A92" s="151"/>
      <c r="B92" s="151"/>
      <c r="C92" s="151"/>
      <c r="D92" s="151"/>
      <c r="E92" s="160"/>
      <c r="F92" s="160"/>
      <c r="G92" s="160"/>
      <c r="H92" s="160"/>
      <c r="I92" s="160"/>
      <c r="J92" s="160"/>
      <c r="K92" s="161"/>
      <c r="L92" s="160"/>
      <c r="M92" s="166"/>
      <c r="N92" s="166"/>
      <c r="O92" s="161"/>
      <c r="P92" s="166"/>
      <c r="Q92" s="166"/>
      <c r="R92" s="161"/>
      <c r="S92" s="166"/>
      <c r="T92" s="162"/>
      <c r="U92" s="160"/>
      <c r="V92" s="163"/>
      <c r="W92" s="151"/>
    </row>
    <row r="93" spans="1:23" ht="20.100000000000001" customHeight="1">
      <c r="A93" s="164"/>
      <c r="B93" s="164"/>
      <c r="C93" s="164"/>
      <c r="D93" s="164"/>
      <c r="E93" s="160"/>
      <c r="F93" s="160"/>
      <c r="G93" s="160"/>
      <c r="H93" s="160"/>
      <c r="I93" s="160"/>
      <c r="J93" s="160"/>
      <c r="K93" s="161"/>
      <c r="L93" s="160"/>
      <c r="M93" s="166"/>
      <c r="N93" s="166"/>
      <c r="O93" s="161"/>
      <c r="P93" s="166"/>
      <c r="Q93" s="166"/>
      <c r="R93" s="161"/>
      <c r="S93" s="166"/>
      <c r="T93" s="162"/>
      <c r="U93" s="160"/>
      <c r="V93" s="163"/>
      <c r="W93" s="151"/>
    </row>
    <row r="94" spans="1:23" ht="20.100000000000001" customHeight="1">
      <c r="A94" s="164"/>
      <c r="B94" s="164"/>
      <c r="C94" s="164"/>
      <c r="D94" s="164"/>
      <c r="E94" s="160"/>
      <c r="F94" s="160"/>
      <c r="G94" s="160"/>
      <c r="H94" s="160"/>
      <c r="I94" s="160"/>
      <c r="J94" s="160"/>
      <c r="K94" s="161"/>
      <c r="L94" s="160"/>
      <c r="M94" s="166"/>
      <c r="N94" s="166"/>
      <c r="O94" s="161"/>
      <c r="P94" s="166"/>
      <c r="Q94" s="166"/>
      <c r="R94" s="161"/>
      <c r="S94" s="166"/>
      <c r="T94" s="162"/>
      <c r="U94" s="160"/>
      <c r="V94" s="163"/>
      <c r="W94" s="151"/>
    </row>
    <row r="95" spans="1:23" ht="20.100000000000001" customHeight="1">
      <c r="A95" s="164"/>
      <c r="B95" s="164"/>
      <c r="C95" s="164"/>
      <c r="D95" s="165"/>
      <c r="E95" s="160"/>
      <c r="F95" s="160"/>
      <c r="G95" s="160"/>
      <c r="H95" s="160"/>
      <c r="I95" s="160"/>
      <c r="J95" s="160"/>
      <c r="K95" s="161"/>
      <c r="L95" s="160"/>
      <c r="M95" s="166"/>
      <c r="N95" s="166"/>
      <c r="O95" s="161"/>
      <c r="P95" s="166"/>
      <c r="Q95" s="166"/>
      <c r="R95" s="161"/>
      <c r="S95" s="166"/>
      <c r="T95" s="162"/>
      <c r="U95" s="160"/>
      <c r="V95" s="163"/>
      <c r="W95" s="151"/>
    </row>
    <row r="96" spans="1:23" ht="20.100000000000001" customHeight="1">
      <c r="A96" s="164"/>
      <c r="B96" s="164"/>
      <c r="C96" s="164"/>
      <c r="D96" s="164"/>
      <c r="E96" s="160"/>
      <c r="F96" s="160"/>
      <c r="G96" s="160"/>
      <c r="H96" s="160"/>
      <c r="I96" s="160"/>
      <c r="J96" s="160"/>
      <c r="K96" s="161"/>
      <c r="L96" s="160"/>
      <c r="M96" s="166"/>
      <c r="N96" s="166"/>
      <c r="O96" s="161"/>
      <c r="P96" s="166"/>
      <c r="Q96" s="166"/>
      <c r="R96" s="161"/>
      <c r="S96" s="166"/>
      <c r="T96" s="162"/>
      <c r="U96" s="160"/>
      <c r="V96" s="163"/>
      <c r="W96" s="151"/>
    </row>
    <row r="97" spans="1:23" ht="20.100000000000001" customHeight="1">
      <c r="A97" s="164"/>
      <c r="B97" s="164"/>
      <c r="C97" s="164"/>
      <c r="D97" s="164"/>
      <c r="E97" s="160"/>
      <c r="F97" s="160"/>
      <c r="G97" s="160"/>
      <c r="H97" s="160"/>
      <c r="I97" s="160"/>
      <c r="J97" s="160"/>
      <c r="K97" s="161"/>
      <c r="L97" s="160"/>
      <c r="M97" s="166"/>
      <c r="N97" s="166"/>
      <c r="O97" s="161"/>
      <c r="P97" s="166"/>
      <c r="Q97" s="166"/>
      <c r="R97" s="161"/>
      <c r="S97" s="166"/>
      <c r="T97" s="162"/>
      <c r="U97" s="160"/>
      <c r="V97" s="163"/>
      <c r="W97" s="151"/>
    </row>
    <row r="98" spans="1:23" ht="20.100000000000001" customHeight="1">
      <c r="A98" s="164"/>
      <c r="B98" s="164"/>
      <c r="C98" s="164"/>
      <c r="D98" s="164"/>
      <c r="E98" s="160"/>
      <c r="F98" s="160"/>
      <c r="G98" s="160"/>
      <c r="H98" s="160"/>
      <c r="I98" s="160"/>
      <c r="J98" s="160"/>
      <c r="K98" s="161"/>
      <c r="L98" s="160"/>
      <c r="M98" s="166"/>
      <c r="N98" s="166"/>
      <c r="O98" s="161"/>
      <c r="P98" s="166"/>
      <c r="Q98" s="166"/>
      <c r="R98" s="161"/>
      <c r="S98" s="166"/>
      <c r="T98" s="162"/>
      <c r="U98" s="160"/>
      <c r="V98" s="163"/>
      <c r="W98" s="151"/>
    </row>
    <row r="99" spans="1:23" ht="20.100000000000001" customHeight="1">
      <c r="A99" s="164"/>
      <c r="B99" s="164"/>
      <c r="C99" s="164"/>
      <c r="D99" s="164"/>
      <c r="E99" s="160"/>
      <c r="F99" s="160"/>
      <c r="G99" s="160"/>
      <c r="H99" s="160"/>
      <c r="I99" s="160"/>
      <c r="J99" s="160"/>
      <c r="K99" s="161"/>
      <c r="L99" s="160"/>
      <c r="M99" s="166"/>
      <c r="N99" s="166"/>
      <c r="O99" s="161"/>
      <c r="P99" s="166"/>
      <c r="Q99" s="166"/>
      <c r="R99" s="161"/>
      <c r="S99" s="166"/>
      <c r="T99" s="162"/>
      <c r="U99" s="160"/>
      <c r="V99" s="163"/>
      <c r="W99" s="151"/>
    </row>
    <row r="100" spans="1:23" ht="20.100000000000001" customHeight="1">
      <c r="A100" s="164"/>
      <c r="B100" s="164"/>
      <c r="C100" s="164"/>
      <c r="D100" s="164"/>
      <c r="E100" s="160"/>
      <c r="F100" s="160"/>
      <c r="G100" s="160"/>
      <c r="H100" s="160"/>
      <c r="I100" s="160"/>
      <c r="J100" s="160"/>
      <c r="K100" s="161"/>
      <c r="L100" s="160"/>
      <c r="M100" s="166"/>
      <c r="N100" s="166"/>
      <c r="O100" s="161"/>
      <c r="P100" s="166"/>
      <c r="Q100" s="166"/>
      <c r="R100" s="161"/>
      <c r="S100" s="166"/>
      <c r="T100" s="162"/>
      <c r="U100" s="160"/>
      <c r="V100" s="163"/>
      <c r="W100" s="151"/>
    </row>
    <row r="101" spans="1:23" ht="20.100000000000001" customHeight="1">
      <c r="A101" s="164"/>
      <c r="B101" s="164"/>
      <c r="C101" s="164"/>
      <c r="D101" s="164"/>
      <c r="E101" s="160"/>
      <c r="F101" s="160"/>
      <c r="G101" s="160"/>
      <c r="H101" s="160"/>
      <c r="I101" s="160"/>
      <c r="J101" s="160"/>
      <c r="K101" s="161"/>
      <c r="L101" s="160"/>
      <c r="M101" s="166"/>
      <c r="N101" s="166"/>
      <c r="O101" s="161"/>
      <c r="P101" s="166"/>
      <c r="Q101" s="166"/>
      <c r="R101" s="161"/>
      <c r="S101" s="166"/>
      <c r="T101" s="162"/>
      <c r="U101" s="160"/>
      <c r="V101" s="163"/>
      <c r="W101" s="151"/>
    </row>
    <row r="102" spans="1:23" ht="20.100000000000001" customHeight="1">
      <c r="A102" s="164"/>
      <c r="B102" s="164"/>
      <c r="C102" s="164"/>
      <c r="D102" s="164"/>
      <c r="E102" s="160"/>
      <c r="F102" s="160"/>
      <c r="G102" s="160"/>
      <c r="H102" s="160"/>
      <c r="I102" s="160"/>
      <c r="J102" s="160"/>
      <c r="K102" s="161"/>
      <c r="L102" s="160"/>
      <c r="M102" s="166"/>
      <c r="N102" s="166"/>
      <c r="O102" s="161"/>
      <c r="P102" s="166"/>
      <c r="Q102" s="166"/>
      <c r="R102" s="161"/>
      <c r="S102" s="166"/>
      <c r="T102" s="162"/>
      <c r="U102" s="160"/>
      <c r="V102" s="163"/>
      <c r="W102" s="151"/>
    </row>
    <row r="103" spans="1:23" ht="20.100000000000001" customHeight="1">
      <c r="A103" s="164"/>
      <c r="B103" s="164"/>
      <c r="C103" s="164"/>
      <c r="D103" s="164"/>
      <c r="E103" s="160"/>
      <c r="F103" s="160"/>
      <c r="G103" s="160"/>
      <c r="H103" s="160"/>
      <c r="I103" s="160"/>
      <c r="J103" s="160"/>
      <c r="K103" s="161"/>
      <c r="L103" s="160"/>
      <c r="M103" s="166"/>
      <c r="N103" s="166"/>
      <c r="O103" s="161"/>
      <c r="P103" s="166"/>
      <c r="Q103" s="166"/>
      <c r="R103" s="161"/>
      <c r="S103" s="166"/>
      <c r="T103" s="162"/>
      <c r="U103" s="160"/>
      <c r="V103" s="163"/>
      <c r="W103" s="151"/>
    </row>
    <row r="104" spans="1:23" ht="20.100000000000001" customHeight="1">
      <c r="A104" s="164"/>
      <c r="B104" s="164"/>
      <c r="C104" s="164"/>
      <c r="D104" s="164"/>
      <c r="E104" s="160"/>
      <c r="F104" s="160"/>
      <c r="G104" s="160"/>
      <c r="H104" s="160"/>
      <c r="I104" s="160"/>
      <c r="J104" s="160"/>
      <c r="K104" s="161"/>
      <c r="L104" s="160"/>
      <c r="M104" s="166"/>
      <c r="N104" s="166"/>
      <c r="O104" s="161"/>
      <c r="P104" s="166"/>
      <c r="Q104" s="166"/>
      <c r="R104" s="161"/>
      <c r="S104" s="166"/>
      <c r="T104" s="162"/>
      <c r="U104" s="160"/>
      <c r="V104" s="163"/>
      <c r="W104" s="151"/>
    </row>
    <row r="105" spans="1:23" ht="20.100000000000001" customHeight="1">
      <c r="A105" s="164"/>
      <c r="B105" s="164"/>
      <c r="C105" s="164"/>
      <c r="D105" s="165"/>
      <c r="E105" s="160"/>
      <c r="F105" s="160"/>
      <c r="G105" s="160"/>
      <c r="H105" s="160"/>
      <c r="I105" s="160"/>
      <c r="J105" s="160"/>
      <c r="K105" s="161"/>
      <c r="L105" s="160"/>
      <c r="M105" s="166"/>
      <c r="N105" s="166"/>
      <c r="O105" s="161"/>
      <c r="P105" s="166"/>
      <c r="Q105" s="166"/>
      <c r="R105" s="161"/>
      <c r="S105" s="166"/>
      <c r="T105" s="162"/>
      <c r="U105" s="160"/>
      <c r="V105" s="163"/>
      <c r="W105" s="151"/>
    </row>
    <row r="106" spans="1:23" ht="20.100000000000001" customHeight="1">
      <c r="A106" s="164"/>
      <c r="B106" s="164"/>
      <c r="C106" s="164"/>
      <c r="D106" s="164"/>
      <c r="E106" s="160"/>
      <c r="F106" s="160"/>
      <c r="G106" s="160"/>
      <c r="H106" s="160"/>
      <c r="I106" s="160"/>
      <c r="J106" s="160"/>
      <c r="K106" s="161"/>
      <c r="L106" s="160"/>
      <c r="M106" s="166"/>
      <c r="N106" s="166"/>
      <c r="O106" s="161"/>
      <c r="P106" s="166"/>
      <c r="Q106" s="166"/>
      <c r="R106" s="161"/>
      <c r="S106" s="166"/>
      <c r="T106" s="162"/>
      <c r="U106" s="160"/>
      <c r="V106" s="163"/>
      <c r="W106" s="151"/>
    </row>
    <row r="107" spans="1:23" ht="20.100000000000001" customHeight="1">
      <c r="A107" s="164"/>
      <c r="B107" s="164"/>
      <c r="C107" s="164"/>
      <c r="D107" s="164"/>
      <c r="E107" s="160"/>
      <c r="F107" s="160"/>
      <c r="G107" s="160"/>
      <c r="H107" s="160"/>
      <c r="I107" s="160"/>
      <c r="J107" s="160"/>
      <c r="K107" s="161"/>
      <c r="L107" s="160"/>
      <c r="M107" s="166"/>
      <c r="N107" s="166"/>
      <c r="O107" s="161"/>
      <c r="P107" s="166"/>
      <c r="Q107" s="166"/>
      <c r="R107" s="161"/>
      <c r="S107" s="166"/>
      <c r="T107" s="162"/>
      <c r="U107" s="160"/>
      <c r="V107" s="163"/>
      <c r="W107" s="151"/>
    </row>
    <row r="108" spans="1:23" ht="20.100000000000001" customHeight="1">
      <c r="A108" s="164"/>
      <c r="B108" s="164"/>
      <c r="C108" s="164"/>
      <c r="D108" s="164"/>
      <c r="E108" s="160"/>
      <c r="F108" s="160"/>
      <c r="G108" s="160"/>
      <c r="H108" s="160"/>
      <c r="I108" s="160"/>
      <c r="J108" s="160"/>
      <c r="K108" s="161"/>
      <c r="L108" s="160"/>
      <c r="M108" s="166"/>
      <c r="N108" s="166"/>
      <c r="O108" s="161"/>
      <c r="P108" s="166"/>
      <c r="Q108" s="166"/>
      <c r="R108" s="161"/>
      <c r="S108" s="166"/>
      <c r="T108" s="162"/>
      <c r="U108" s="160"/>
      <c r="V108" s="163"/>
      <c r="W108" s="151"/>
    </row>
    <row r="109" spans="1:23" ht="20.100000000000001" customHeight="1">
      <c r="A109" s="164"/>
      <c r="B109" s="164"/>
      <c r="C109" s="164"/>
      <c r="D109" s="164"/>
      <c r="E109" s="160"/>
      <c r="F109" s="160"/>
      <c r="G109" s="160"/>
      <c r="H109" s="160"/>
      <c r="I109" s="160"/>
      <c r="J109" s="160"/>
      <c r="K109" s="161"/>
      <c r="L109" s="160"/>
      <c r="M109" s="166"/>
      <c r="N109" s="166"/>
      <c r="O109" s="161"/>
      <c r="P109" s="166"/>
      <c r="Q109" s="166"/>
      <c r="R109" s="161"/>
      <c r="S109" s="166"/>
      <c r="T109" s="162"/>
      <c r="U109" s="160"/>
      <c r="V109" s="163"/>
      <c r="W109" s="151"/>
    </row>
    <row r="110" spans="1:23" ht="20.100000000000001" customHeight="1">
      <c r="A110" s="164"/>
      <c r="B110" s="164"/>
      <c r="C110" s="164"/>
      <c r="D110" s="165"/>
      <c r="E110" s="160"/>
      <c r="F110" s="160"/>
      <c r="G110" s="160"/>
      <c r="H110" s="160"/>
      <c r="I110" s="160"/>
      <c r="J110" s="160"/>
      <c r="K110" s="161"/>
      <c r="L110" s="160"/>
      <c r="M110" s="166"/>
      <c r="N110" s="166"/>
      <c r="O110" s="161"/>
      <c r="P110" s="166"/>
      <c r="Q110" s="166"/>
      <c r="R110" s="161"/>
      <c r="S110" s="166"/>
      <c r="T110" s="162"/>
      <c r="U110" s="160"/>
      <c r="V110" s="163"/>
      <c r="W110" s="151"/>
    </row>
    <row r="111" spans="1:23" ht="20.100000000000001" customHeight="1">
      <c r="A111" s="164"/>
      <c r="B111" s="164"/>
      <c r="C111" s="164"/>
      <c r="D111" s="165"/>
      <c r="E111" s="160"/>
      <c r="F111" s="160"/>
      <c r="G111" s="160"/>
      <c r="H111" s="160"/>
      <c r="I111" s="160"/>
      <c r="J111" s="160"/>
      <c r="K111" s="161"/>
      <c r="L111" s="160"/>
      <c r="M111" s="166"/>
      <c r="N111" s="166"/>
      <c r="O111" s="161"/>
      <c r="P111" s="166"/>
      <c r="Q111" s="166"/>
      <c r="R111" s="161"/>
      <c r="S111" s="166"/>
      <c r="T111" s="162"/>
      <c r="U111" s="160"/>
      <c r="V111" s="163"/>
      <c r="W111" s="151"/>
    </row>
    <row r="112" spans="1:23" ht="20.100000000000001" customHeight="1">
      <c r="A112" s="164"/>
      <c r="B112" s="164"/>
      <c r="C112" s="164"/>
      <c r="D112" s="165"/>
      <c r="E112" s="160"/>
      <c r="F112" s="160"/>
      <c r="G112" s="160"/>
      <c r="H112" s="160"/>
      <c r="I112" s="160"/>
      <c r="J112" s="160"/>
      <c r="K112" s="161"/>
      <c r="L112" s="160"/>
      <c r="M112" s="166"/>
      <c r="N112" s="166"/>
      <c r="O112" s="161"/>
      <c r="P112" s="166"/>
      <c r="Q112" s="166"/>
      <c r="R112" s="161"/>
      <c r="S112" s="166"/>
      <c r="T112" s="162"/>
      <c r="U112" s="160"/>
      <c r="V112" s="163"/>
      <c r="W112" s="151"/>
    </row>
    <row r="113" spans="1:23" ht="20.100000000000001" customHeight="1">
      <c r="A113" s="164"/>
      <c r="B113" s="164"/>
      <c r="C113" s="164"/>
      <c r="D113" s="164"/>
      <c r="E113" s="160"/>
      <c r="F113" s="160"/>
      <c r="G113" s="160"/>
      <c r="H113" s="160"/>
      <c r="I113" s="160"/>
      <c r="J113" s="160"/>
      <c r="K113" s="161"/>
      <c r="L113" s="160"/>
      <c r="M113" s="166"/>
      <c r="N113" s="166"/>
      <c r="O113" s="161"/>
      <c r="P113" s="166"/>
      <c r="Q113" s="166"/>
      <c r="R113" s="161"/>
      <c r="S113" s="166"/>
      <c r="T113" s="162"/>
      <c r="U113" s="160"/>
      <c r="V113" s="163"/>
      <c r="W113" s="151"/>
    </row>
    <row r="114" spans="1:23" ht="20.100000000000001" customHeight="1">
      <c r="A114" s="164"/>
      <c r="B114" s="164"/>
      <c r="C114" s="164"/>
      <c r="D114" s="164"/>
      <c r="E114" s="160"/>
      <c r="F114" s="160"/>
      <c r="G114" s="160"/>
      <c r="H114" s="160"/>
      <c r="I114" s="160"/>
      <c r="J114" s="160"/>
      <c r="K114" s="161"/>
      <c r="L114" s="160"/>
      <c r="M114" s="166"/>
      <c r="N114" s="166"/>
      <c r="O114" s="161"/>
      <c r="P114" s="166"/>
      <c r="Q114" s="166"/>
      <c r="R114" s="161"/>
      <c r="S114" s="166"/>
      <c r="T114" s="162"/>
      <c r="U114" s="160"/>
      <c r="V114" s="163"/>
      <c r="W114" s="151"/>
    </row>
    <row r="115" spans="1:23" ht="20.100000000000001" customHeight="1">
      <c r="A115" s="164"/>
      <c r="B115" s="164"/>
      <c r="C115" s="164"/>
      <c r="D115" s="164"/>
      <c r="E115" s="160"/>
      <c r="F115" s="160"/>
      <c r="G115" s="160"/>
      <c r="H115" s="160"/>
      <c r="I115" s="160"/>
      <c r="J115" s="160"/>
      <c r="K115" s="161"/>
      <c r="L115" s="160"/>
      <c r="M115" s="166"/>
      <c r="N115" s="166"/>
      <c r="O115" s="161"/>
      <c r="P115" s="166"/>
      <c r="Q115" s="166"/>
      <c r="R115" s="161"/>
      <c r="S115" s="166"/>
      <c r="T115" s="162"/>
      <c r="U115" s="160"/>
      <c r="V115" s="163"/>
      <c r="W115" s="151"/>
    </row>
    <row r="116" spans="1:23" ht="20.100000000000001" customHeight="1">
      <c r="A116" s="164"/>
      <c r="B116" s="164"/>
      <c r="C116" s="164"/>
      <c r="D116" s="164"/>
      <c r="E116" s="160"/>
      <c r="F116" s="160"/>
      <c r="G116" s="160"/>
      <c r="H116" s="160"/>
      <c r="I116" s="160"/>
      <c r="J116" s="160"/>
      <c r="K116" s="161"/>
      <c r="L116" s="160"/>
      <c r="M116" s="166"/>
      <c r="N116" s="166"/>
      <c r="O116" s="161"/>
      <c r="P116" s="166"/>
      <c r="Q116" s="166"/>
      <c r="R116" s="161"/>
      <c r="S116" s="166"/>
      <c r="T116" s="162"/>
      <c r="U116" s="160"/>
      <c r="V116" s="163"/>
      <c r="W116" s="151"/>
    </row>
    <row r="117" spans="1:23" ht="20.100000000000001" customHeight="1">
      <c r="A117" s="164"/>
      <c r="B117" s="164"/>
      <c r="C117" s="164"/>
      <c r="D117" s="165"/>
      <c r="E117" s="160"/>
      <c r="F117" s="160"/>
      <c r="G117" s="160"/>
      <c r="H117" s="160"/>
      <c r="I117" s="160"/>
      <c r="J117" s="160"/>
      <c r="K117" s="161"/>
      <c r="L117" s="160"/>
      <c r="M117" s="166"/>
      <c r="N117" s="166"/>
      <c r="O117" s="161"/>
      <c r="P117" s="166"/>
      <c r="Q117" s="166"/>
      <c r="R117" s="161"/>
      <c r="S117" s="166"/>
      <c r="T117" s="162"/>
      <c r="U117" s="160"/>
      <c r="V117" s="163"/>
      <c r="W117" s="151"/>
    </row>
    <row r="118" spans="1:23" ht="20.100000000000001" customHeight="1">
      <c r="A118" s="151"/>
      <c r="B118" s="151"/>
      <c r="C118" s="151"/>
      <c r="D118" s="165"/>
      <c r="E118" s="160"/>
      <c r="F118" s="160"/>
      <c r="G118" s="160"/>
      <c r="H118" s="160"/>
      <c r="I118" s="160"/>
      <c r="J118" s="160"/>
      <c r="K118" s="161"/>
      <c r="L118" s="160"/>
      <c r="M118" s="166"/>
      <c r="N118" s="166"/>
      <c r="O118" s="161"/>
      <c r="P118" s="166"/>
      <c r="Q118" s="166"/>
      <c r="R118" s="161"/>
      <c r="S118" s="166"/>
      <c r="T118" s="162"/>
      <c r="U118" s="160"/>
      <c r="V118" s="163"/>
      <c r="W118" s="151"/>
    </row>
    <row r="119" spans="1:23" ht="20.100000000000001" customHeight="1">
      <c r="A119" s="151"/>
      <c r="B119" s="151"/>
      <c r="C119" s="151"/>
      <c r="D119" s="165"/>
      <c r="E119" s="160"/>
      <c r="F119" s="160"/>
      <c r="G119" s="160"/>
      <c r="H119" s="160"/>
      <c r="I119" s="160"/>
      <c r="J119" s="160"/>
      <c r="K119" s="161"/>
      <c r="L119" s="160"/>
      <c r="M119" s="166"/>
      <c r="N119" s="166"/>
      <c r="O119" s="161"/>
      <c r="P119" s="166"/>
      <c r="Q119" s="166"/>
      <c r="R119" s="161"/>
      <c r="S119" s="166"/>
      <c r="T119" s="162"/>
      <c r="U119" s="160"/>
      <c r="V119" s="163"/>
      <c r="W119" s="151"/>
    </row>
    <row r="120" spans="1:23" ht="20.100000000000001" customHeight="1">
      <c r="A120" s="164"/>
      <c r="B120" s="164"/>
      <c r="C120" s="164"/>
      <c r="D120" s="165"/>
      <c r="E120" s="160"/>
      <c r="F120" s="160"/>
      <c r="G120" s="160"/>
      <c r="H120" s="160"/>
      <c r="I120" s="160"/>
      <c r="J120" s="160"/>
      <c r="K120" s="161"/>
      <c r="L120" s="160"/>
      <c r="M120" s="166"/>
      <c r="N120" s="166"/>
      <c r="O120" s="161"/>
      <c r="P120" s="166"/>
      <c r="Q120" s="166"/>
      <c r="R120" s="161"/>
      <c r="S120" s="166"/>
      <c r="T120" s="162"/>
      <c r="U120" s="160"/>
      <c r="V120" s="163"/>
      <c r="W120" s="151"/>
    </row>
    <row r="121" spans="1:23" ht="20.100000000000001" customHeight="1">
      <c r="A121" s="151"/>
      <c r="B121" s="151"/>
      <c r="C121" s="151"/>
      <c r="D121" s="165"/>
      <c r="E121" s="160"/>
      <c r="F121" s="160"/>
      <c r="G121" s="160"/>
      <c r="H121" s="160"/>
      <c r="I121" s="160"/>
      <c r="J121" s="160"/>
      <c r="K121" s="161"/>
      <c r="L121" s="160"/>
      <c r="M121" s="166"/>
      <c r="N121" s="166"/>
      <c r="O121" s="161"/>
      <c r="P121" s="166"/>
      <c r="Q121" s="166"/>
      <c r="R121" s="161"/>
      <c r="S121" s="166"/>
      <c r="T121" s="162"/>
      <c r="U121" s="160"/>
      <c r="V121" s="163"/>
      <c r="W121" s="151"/>
    </row>
    <row r="122" spans="1:23" ht="20.100000000000001" customHeight="1">
      <c r="A122" s="151"/>
      <c r="B122" s="167"/>
      <c r="C122" s="158"/>
      <c r="D122" s="151"/>
      <c r="E122" s="160"/>
      <c r="F122" s="160"/>
      <c r="G122" s="160"/>
      <c r="H122" s="160"/>
      <c r="I122" s="160"/>
      <c r="J122" s="160"/>
      <c r="K122" s="161"/>
      <c r="L122" s="160"/>
      <c r="M122" s="166"/>
      <c r="N122" s="166"/>
      <c r="O122" s="161"/>
      <c r="P122" s="166"/>
      <c r="Q122" s="166"/>
      <c r="R122" s="161"/>
      <c r="S122" s="166"/>
      <c r="T122" s="162"/>
      <c r="U122" s="160"/>
      <c r="V122" s="163"/>
      <c r="W122" s="151"/>
    </row>
    <row r="123" spans="1:23" ht="20.100000000000001" customHeight="1">
      <c r="A123" s="164"/>
      <c r="B123" s="164"/>
      <c r="C123" s="164"/>
      <c r="D123" s="165"/>
      <c r="E123" s="160"/>
      <c r="F123" s="160"/>
      <c r="G123" s="160"/>
      <c r="H123" s="160"/>
      <c r="I123" s="160"/>
      <c r="J123" s="160"/>
      <c r="K123" s="161"/>
      <c r="L123" s="160"/>
      <c r="M123" s="166"/>
      <c r="N123" s="166"/>
      <c r="O123" s="161"/>
      <c r="P123" s="166"/>
      <c r="Q123" s="166"/>
      <c r="R123" s="161"/>
      <c r="S123" s="166"/>
      <c r="T123" s="162"/>
      <c r="U123" s="160"/>
      <c r="V123" s="163"/>
      <c r="W123" s="151"/>
    </row>
    <row r="124" spans="1:23" ht="20.100000000000001" customHeight="1">
      <c r="A124" s="164"/>
      <c r="B124" s="164"/>
      <c r="C124" s="164"/>
      <c r="D124" s="164"/>
      <c r="E124" s="160"/>
      <c r="F124" s="160"/>
      <c r="G124" s="160"/>
      <c r="H124" s="160"/>
      <c r="I124" s="160"/>
      <c r="J124" s="160"/>
      <c r="K124" s="161"/>
      <c r="L124" s="160"/>
      <c r="M124" s="166"/>
      <c r="N124" s="166"/>
      <c r="O124" s="161"/>
      <c r="P124" s="166"/>
      <c r="Q124" s="166"/>
      <c r="R124" s="161"/>
      <c r="S124" s="166"/>
      <c r="T124" s="162"/>
      <c r="U124" s="160"/>
      <c r="V124" s="163"/>
      <c r="W124" s="151"/>
    </row>
    <row r="125" spans="1:23" ht="20.100000000000001" customHeight="1">
      <c r="A125" s="164"/>
      <c r="B125" s="164"/>
      <c r="C125" s="164"/>
      <c r="D125" s="164"/>
      <c r="E125" s="160"/>
      <c r="F125" s="160"/>
      <c r="G125" s="160"/>
      <c r="H125" s="160"/>
      <c r="I125" s="160"/>
      <c r="J125" s="160"/>
      <c r="K125" s="161"/>
      <c r="L125" s="160"/>
      <c r="M125" s="166"/>
      <c r="N125" s="166"/>
      <c r="O125" s="161"/>
      <c r="P125" s="166"/>
      <c r="Q125" s="166"/>
      <c r="R125" s="161"/>
      <c r="S125" s="166"/>
      <c r="T125" s="162"/>
      <c r="U125" s="160"/>
      <c r="V125" s="163"/>
      <c r="W125" s="151"/>
    </row>
    <row r="126" spans="1:23" ht="20.100000000000001" customHeight="1">
      <c r="A126" s="151"/>
      <c r="B126" s="151"/>
      <c r="C126" s="164"/>
      <c r="D126" s="151"/>
      <c r="E126" s="160"/>
      <c r="F126" s="160"/>
      <c r="G126" s="160"/>
      <c r="H126" s="160"/>
      <c r="I126" s="160"/>
      <c r="J126" s="160"/>
      <c r="K126" s="161"/>
      <c r="L126" s="160"/>
      <c r="M126" s="166"/>
      <c r="N126" s="166"/>
      <c r="O126" s="161"/>
      <c r="P126" s="166"/>
      <c r="Q126" s="166"/>
      <c r="R126" s="161"/>
      <c r="S126" s="166"/>
      <c r="T126" s="162"/>
      <c r="U126" s="160"/>
      <c r="V126" s="163"/>
      <c r="W126" s="151"/>
    </row>
    <row r="127" spans="1:23" ht="20.100000000000001" customHeight="1">
      <c r="A127" s="151"/>
      <c r="B127" s="151"/>
      <c r="C127" s="164"/>
      <c r="D127" s="151"/>
      <c r="E127" s="160"/>
      <c r="F127" s="160"/>
      <c r="G127" s="160"/>
      <c r="H127" s="160"/>
      <c r="I127" s="160"/>
      <c r="J127" s="160"/>
      <c r="K127" s="161"/>
      <c r="L127" s="160"/>
      <c r="M127" s="166"/>
      <c r="N127" s="166"/>
      <c r="O127" s="161"/>
      <c r="P127" s="166"/>
      <c r="Q127" s="166"/>
      <c r="R127" s="161"/>
      <c r="S127" s="166"/>
      <c r="T127" s="162"/>
      <c r="U127" s="160"/>
      <c r="V127" s="163"/>
      <c r="W127" s="151"/>
    </row>
    <row r="128" spans="1:23" ht="20.100000000000001" customHeight="1">
      <c r="A128" s="151"/>
      <c r="B128" s="151"/>
      <c r="C128" s="164"/>
      <c r="D128" s="151"/>
      <c r="E128" s="160"/>
      <c r="F128" s="160"/>
      <c r="G128" s="160"/>
      <c r="H128" s="160"/>
      <c r="I128" s="160"/>
      <c r="J128" s="160"/>
      <c r="K128" s="161"/>
      <c r="L128" s="160"/>
      <c r="M128" s="166"/>
      <c r="N128" s="166"/>
      <c r="O128" s="161"/>
      <c r="P128" s="166"/>
      <c r="Q128" s="166"/>
      <c r="R128" s="161"/>
      <c r="S128" s="166"/>
      <c r="T128" s="162"/>
      <c r="U128" s="160"/>
      <c r="V128" s="163"/>
      <c r="W128" s="151"/>
    </row>
    <row r="129" spans="1:23" ht="20.100000000000001" customHeight="1">
      <c r="A129" s="164"/>
      <c r="B129" s="164"/>
      <c r="C129" s="164"/>
      <c r="D129" s="164"/>
      <c r="E129" s="160"/>
      <c r="F129" s="160"/>
      <c r="G129" s="160"/>
      <c r="H129" s="160"/>
      <c r="I129" s="160"/>
      <c r="J129" s="160"/>
      <c r="K129" s="161"/>
      <c r="L129" s="160"/>
      <c r="M129" s="166"/>
      <c r="N129" s="166"/>
      <c r="O129" s="161"/>
      <c r="P129" s="166"/>
      <c r="Q129" s="166"/>
      <c r="R129" s="161"/>
      <c r="S129" s="166"/>
      <c r="T129" s="162"/>
      <c r="U129" s="160"/>
      <c r="V129" s="163"/>
      <c r="W129" s="151"/>
    </row>
    <row r="130" spans="1:23" ht="20.100000000000001" customHeight="1">
      <c r="A130" s="164"/>
      <c r="B130" s="164"/>
      <c r="C130" s="164"/>
      <c r="D130" s="164"/>
      <c r="E130" s="160"/>
      <c r="F130" s="160"/>
      <c r="G130" s="160"/>
      <c r="H130" s="160"/>
      <c r="I130" s="160"/>
      <c r="J130" s="160"/>
      <c r="K130" s="161"/>
      <c r="L130" s="160"/>
      <c r="M130" s="166"/>
      <c r="N130" s="166"/>
      <c r="O130" s="161"/>
      <c r="P130" s="166"/>
      <c r="Q130" s="166"/>
      <c r="R130" s="161"/>
      <c r="S130" s="166"/>
      <c r="T130" s="162"/>
      <c r="U130" s="160"/>
      <c r="V130" s="163"/>
      <c r="W130" s="151"/>
    </row>
    <row r="131" spans="1:23" ht="20.100000000000001" customHeight="1">
      <c r="A131" s="164"/>
      <c r="B131" s="164"/>
      <c r="C131" s="164"/>
      <c r="D131" s="164"/>
      <c r="E131" s="160"/>
      <c r="F131" s="160"/>
      <c r="G131" s="160"/>
      <c r="H131" s="160"/>
      <c r="I131" s="160"/>
      <c r="J131" s="160"/>
      <c r="K131" s="161"/>
      <c r="L131" s="160"/>
      <c r="M131" s="166"/>
      <c r="N131" s="166"/>
      <c r="O131" s="161"/>
      <c r="P131" s="166"/>
      <c r="Q131" s="166"/>
      <c r="R131" s="161"/>
      <c r="S131" s="166"/>
      <c r="T131" s="162"/>
      <c r="U131" s="160"/>
      <c r="V131" s="163"/>
      <c r="W131" s="151"/>
    </row>
    <row r="132" spans="1:23" ht="20.100000000000001" customHeight="1">
      <c r="A132" s="164"/>
      <c r="B132" s="164"/>
      <c r="C132" s="164"/>
      <c r="D132" s="165"/>
      <c r="E132" s="160"/>
      <c r="F132" s="160"/>
      <c r="G132" s="160"/>
      <c r="H132" s="160"/>
      <c r="I132" s="160"/>
      <c r="J132" s="160"/>
      <c r="K132" s="161"/>
      <c r="L132" s="160"/>
      <c r="M132" s="166"/>
      <c r="N132" s="166"/>
      <c r="O132" s="161"/>
      <c r="P132" s="166"/>
      <c r="Q132" s="166"/>
      <c r="R132" s="161"/>
      <c r="S132" s="166"/>
      <c r="T132" s="162"/>
      <c r="U132" s="160"/>
      <c r="V132" s="163"/>
      <c r="W132" s="151"/>
    </row>
    <row r="133" spans="1:23" ht="20.100000000000001" customHeight="1">
      <c r="A133" s="164"/>
      <c r="B133" s="164"/>
      <c r="C133" s="164"/>
      <c r="D133" s="164"/>
      <c r="E133" s="160"/>
      <c r="F133" s="160"/>
      <c r="G133" s="160"/>
      <c r="H133" s="160"/>
      <c r="I133" s="160"/>
      <c r="J133" s="160"/>
      <c r="K133" s="161"/>
      <c r="L133" s="160"/>
      <c r="M133" s="166"/>
      <c r="N133" s="166"/>
      <c r="O133" s="161"/>
      <c r="P133" s="166"/>
      <c r="Q133" s="166"/>
      <c r="R133" s="161"/>
      <c r="S133" s="166"/>
      <c r="T133" s="162"/>
      <c r="U133" s="160"/>
      <c r="V133" s="163"/>
      <c r="W133" s="151"/>
    </row>
    <row r="134" spans="1:23" ht="20.100000000000001" customHeight="1">
      <c r="A134" s="164"/>
      <c r="B134" s="164"/>
      <c r="C134" s="164"/>
      <c r="D134" s="164"/>
      <c r="E134" s="160"/>
      <c r="F134" s="160"/>
      <c r="G134" s="160"/>
      <c r="H134" s="160"/>
      <c r="I134" s="160"/>
      <c r="J134" s="160"/>
      <c r="K134" s="161"/>
      <c r="L134" s="160"/>
      <c r="M134" s="166"/>
      <c r="N134" s="166"/>
      <c r="O134" s="161"/>
      <c r="P134" s="166"/>
      <c r="Q134" s="166"/>
      <c r="R134" s="161"/>
      <c r="S134" s="166"/>
      <c r="T134" s="162"/>
      <c r="U134" s="160"/>
      <c r="V134" s="163"/>
      <c r="W134" s="151"/>
    </row>
    <row r="135" spans="1:23" ht="20.100000000000001" customHeight="1">
      <c r="A135" s="164"/>
      <c r="B135" s="164"/>
      <c r="C135" s="164"/>
      <c r="D135" s="165"/>
      <c r="E135" s="160"/>
      <c r="F135" s="160"/>
      <c r="G135" s="160"/>
      <c r="H135" s="160"/>
      <c r="I135" s="160"/>
      <c r="J135" s="160"/>
      <c r="K135" s="161"/>
      <c r="L135" s="160"/>
      <c r="M135" s="166"/>
      <c r="N135" s="166"/>
      <c r="O135" s="161"/>
      <c r="P135" s="166"/>
      <c r="Q135" s="166"/>
      <c r="R135" s="161"/>
      <c r="S135" s="166"/>
      <c r="T135" s="162"/>
      <c r="U135" s="160"/>
      <c r="V135" s="163"/>
      <c r="W135" s="151"/>
    </row>
    <row r="136" spans="1:23" ht="20.100000000000001" customHeight="1">
      <c r="A136" s="164"/>
      <c r="B136" s="164"/>
      <c r="C136" s="164"/>
      <c r="D136" s="164"/>
      <c r="E136" s="160"/>
      <c r="F136" s="160"/>
      <c r="G136" s="160"/>
      <c r="H136" s="160"/>
      <c r="I136" s="160"/>
      <c r="J136" s="160"/>
      <c r="K136" s="161"/>
      <c r="L136" s="160"/>
      <c r="M136" s="166"/>
      <c r="N136" s="166"/>
      <c r="O136" s="161"/>
      <c r="P136" s="166"/>
      <c r="Q136" s="166"/>
      <c r="R136" s="161"/>
      <c r="S136" s="166"/>
      <c r="T136" s="162"/>
      <c r="U136" s="160"/>
      <c r="V136" s="163"/>
      <c r="W136" s="151"/>
    </row>
    <row r="137" spans="1:23" ht="20.100000000000001" customHeight="1">
      <c r="A137" s="151"/>
      <c r="B137" s="151"/>
      <c r="C137" s="151"/>
      <c r="D137" s="151"/>
      <c r="E137" s="160"/>
      <c r="F137" s="160"/>
      <c r="G137" s="160"/>
      <c r="H137" s="160"/>
      <c r="I137" s="160"/>
      <c r="J137" s="160"/>
      <c r="K137" s="161"/>
      <c r="L137" s="160"/>
      <c r="M137" s="166"/>
      <c r="N137" s="166"/>
      <c r="O137" s="161"/>
      <c r="P137" s="166"/>
      <c r="Q137" s="166"/>
      <c r="R137" s="161"/>
      <c r="S137" s="166"/>
      <c r="T137" s="162"/>
      <c r="U137" s="160"/>
      <c r="V137" s="163"/>
      <c r="W137" s="151"/>
    </row>
    <row r="138" spans="1:23" ht="20.100000000000001" customHeight="1">
      <c r="A138" s="164"/>
      <c r="B138" s="164"/>
      <c r="C138" s="164"/>
      <c r="D138" s="165"/>
      <c r="E138" s="160"/>
      <c r="F138" s="160"/>
      <c r="G138" s="160"/>
      <c r="H138" s="160"/>
      <c r="I138" s="160"/>
      <c r="J138" s="160"/>
      <c r="K138" s="161"/>
      <c r="L138" s="160"/>
      <c r="M138" s="166"/>
      <c r="N138" s="166"/>
      <c r="O138" s="161"/>
      <c r="P138" s="166"/>
      <c r="Q138" s="166"/>
      <c r="R138" s="161"/>
      <c r="S138" s="166"/>
      <c r="T138" s="162"/>
      <c r="U138" s="160"/>
      <c r="V138" s="163"/>
      <c r="W138" s="151"/>
    </row>
    <row r="139" spans="1:23" ht="20.100000000000001" customHeight="1">
      <c r="A139" s="164"/>
      <c r="B139" s="164"/>
      <c r="C139" s="164"/>
      <c r="D139" s="164"/>
      <c r="E139" s="160"/>
      <c r="F139" s="160"/>
      <c r="G139" s="160"/>
      <c r="H139" s="160"/>
      <c r="I139" s="160"/>
      <c r="J139" s="160"/>
      <c r="K139" s="161"/>
      <c r="L139" s="160"/>
      <c r="M139" s="166"/>
      <c r="N139" s="166"/>
      <c r="O139" s="161"/>
      <c r="P139" s="166"/>
      <c r="Q139" s="166"/>
      <c r="R139" s="161"/>
      <c r="S139" s="166"/>
      <c r="T139" s="162"/>
      <c r="U139" s="160"/>
      <c r="V139" s="163"/>
      <c r="W139" s="151"/>
    </row>
    <row r="140" spans="1:23" ht="20.100000000000001" customHeight="1">
      <c r="A140" s="164"/>
      <c r="B140" s="164"/>
      <c r="C140" s="164"/>
      <c r="D140" s="164"/>
      <c r="E140" s="160"/>
      <c r="F140" s="160"/>
      <c r="G140" s="160"/>
      <c r="H140" s="160"/>
      <c r="I140" s="160"/>
      <c r="J140" s="160"/>
      <c r="K140" s="161"/>
      <c r="L140" s="160"/>
      <c r="M140" s="166"/>
      <c r="N140" s="166"/>
      <c r="O140" s="161"/>
      <c r="P140" s="166"/>
      <c r="Q140" s="166"/>
      <c r="R140" s="161"/>
      <c r="S140" s="166"/>
      <c r="T140" s="162"/>
      <c r="U140" s="160"/>
      <c r="V140" s="163"/>
      <c r="W140" s="151"/>
    </row>
    <row r="141" spans="1:23" ht="20.100000000000001" customHeight="1">
      <c r="A141" s="151"/>
      <c r="B141" s="151"/>
      <c r="C141" s="151"/>
      <c r="D141" s="151"/>
      <c r="E141" s="160"/>
      <c r="F141" s="160"/>
      <c r="G141" s="160"/>
      <c r="H141" s="160"/>
      <c r="I141" s="160"/>
      <c r="J141" s="160"/>
      <c r="K141" s="161"/>
      <c r="L141" s="160"/>
      <c r="M141" s="166"/>
      <c r="N141" s="166"/>
      <c r="O141" s="161"/>
      <c r="P141" s="166"/>
      <c r="Q141" s="166"/>
      <c r="R141" s="161"/>
      <c r="S141" s="166"/>
      <c r="T141" s="162"/>
      <c r="U141" s="160"/>
      <c r="V141" s="163"/>
      <c r="W141" s="151"/>
    </row>
    <row r="142" spans="1:23" ht="20.100000000000001" customHeight="1">
      <c r="A142" s="164"/>
      <c r="B142" s="164"/>
      <c r="C142" s="164"/>
      <c r="D142" s="164"/>
      <c r="E142" s="160"/>
      <c r="F142" s="160"/>
      <c r="G142" s="160"/>
      <c r="H142" s="160"/>
      <c r="I142" s="160"/>
      <c r="J142" s="160"/>
      <c r="K142" s="161"/>
      <c r="L142" s="160"/>
      <c r="M142" s="166"/>
      <c r="N142" s="166"/>
      <c r="O142" s="161"/>
      <c r="P142" s="166"/>
      <c r="Q142" s="166"/>
      <c r="R142" s="161"/>
      <c r="S142" s="166"/>
      <c r="T142" s="162"/>
      <c r="U142" s="160"/>
      <c r="V142" s="163"/>
      <c r="W142" s="151"/>
    </row>
    <row r="143" spans="1:23" ht="20.100000000000001" customHeight="1">
      <c r="A143" s="164"/>
      <c r="B143" s="164"/>
      <c r="C143" s="164"/>
      <c r="D143" s="164"/>
      <c r="E143" s="160"/>
      <c r="F143" s="160"/>
      <c r="G143" s="160"/>
      <c r="H143" s="160"/>
      <c r="I143" s="160"/>
      <c r="J143" s="160"/>
      <c r="K143" s="161"/>
      <c r="L143" s="160"/>
      <c r="M143" s="166"/>
      <c r="N143" s="166"/>
      <c r="O143" s="161"/>
      <c r="P143" s="166"/>
      <c r="Q143" s="166"/>
      <c r="R143" s="161"/>
      <c r="S143" s="166"/>
      <c r="T143" s="162"/>
      <c r="U143" s="160"/>
      <c r="V143" s="163"/>
      <c r="W143" s="151"/>
    </row>
    <row r="144" spans="1:23" ht="20.100000000000001" customHeight="1">
      <c r="A144" s="164"/>
      <c r="B144" s="164"/>
      <c r="C144" s="164"/>
      <c r="D144" s="164"/>
      <c r="E144" s="160"/>
      <c r="F144" s="160"/>
      <c r="G144" s="160"/>
      <c r="H144" s="160"/>
      <c r="I144" s="160"/>
      <c r="J144" s="160"/>
      <c r="K144" s="161"/>
      <c r="L144" s="160"/>
      <c r="M144" s="166"/>
      <c r="N144" s="166"/>
      <c r="O144" s="161"/>
      <c r="P144" s="166"/>
      <c r="Q144" s="166"/>
      <c r="R144" s="161"/>
      <c r="S144" s="166"/>
      <c r="T144" s="162"/>
      <c r="U144" s="160"/>
      <c r="V144" s="163"/>
      <c r="W144" s="151"/>
    </row>
    <row r="145" spans="1:23" ht="20.100000000000001" customHeight="1">
      <c r="A145" s="164"/>
      <c r="B145" s="164"/>
      <c r="C145" s="164"/>
      <c r="D145" s="164"/>
      <c r="E145" s="160"/>
      <c r="F145" s="160"/>
      <c r="G145" s="160"/>
      <c r="H145" s="160"/>
      <c r="I145" s="160"/>
      <c r="J145" s="160"/>
      <c r="K145" s="161"/>
      <c r="L145" s="160"/>
      <c r="M145" s="166"/>
      <c r="N145" s="166"/>
      <c r="O145" s="161"/>
      <c r="P145" s="166"/>
      <c r="Q145" s="166"/>
      <c r="R145" s="161"/>
      <c r="S145" s="166"/>
      <c r="T145" s="162"/>
      <c r="U145" s="160"/>
      <c r="V145" s="163"/>
      <c r="W145" s="151"/>
    </row>
    <row r="146" spans="1:23" ht="20.100000000000001" customHeight="1">
      <c r="A146" s="164"/>
      <c r="B146" s="164"/>
      <c r="C146" s="164"/>
      <c r="D146" s="164"/>
      <c r="E146" s="160"/>
      <c r="F146" s="160"/>
      <c r="G146" s="160"/>
      <c r="H146" s="160"/>
      <c r="I146" s="160"/>
      <c r="J146" s="160"/>
      <c r="K146" s="161"/>
      <c r="L146" s="160"/>
      <c r="M146" s="166"/>
      <c r="N146" s="166"/>
      <c r="O146" s="161"/>
      <c r="P146" s="166"/>
      <c r="Q146" s="166"/>
      <c r="R146" s="161"/>
      <c r="S146" s="166"/>
      <c r="T146" s="162"/>
      <c r="U146" s="160"/>
      <c r="V146" s="163"/>
      <c r="W146" s="151"/>
    </row>
    <row r="147" spans="1:23" ht="20.100000000000001" customHeight="1">
      <c r="A147" s="164"/>
      <c r="B147" s="164"/>
      <c r="C147" s="164"/>
      <c r="D147" s="164"/>
      <c r="E147" s="160"/>
      <c r="F147" s="160"/>
      <c r="G147" s="160"/>
      <c r="H147" s="160"/>
      <c r="I147" s="160"/>
      <c r="J147" s="160"/>
      <c r="K147" s="161"/>
      <c r="L147" s="160"/>
      <c r="M147" s="166"/>
      <c r="N147" s="166"/>
      <c r="O147" s="161"/>
      <c r="P147" s="166"/>
      <c r="Q147" s="166"/>
      <c r="R147" s="161"/>
      <c r="S147" s="166"/>
      <c r="T147" s="162"/>
      <c r="U147" s="160"/>
      <c r="V147" s="163"/>
      <c r="W147" s="151"/>
    </row>
    <row r="148" spans="1:23" ht="20.100000000000001" customHeight="1">
      <c r="A148" s="151"/>
      <c r="B148" s="151"/>
      <c r="C148" s="151"/>
      <c r="D148" s="165"/>
      <c r="E148" s="160"/>
      <c r="F148" s="160"/>
      <c r="G148" s="160"/>
      <c r="H148" s="160"/>
      <c r="I148" s="160"/>
      <c r="J148" s="160"/>
      <c r="K148" s="161"/>
      <c r="L148" s="160"/>
      <c r="M148" s="166"/>
      <c r="N148" s="166"/>
      <c r="O148" s="161"/>
      <c r="P148" s="166"/>
      <c r="Q148" s="166"/>
      <c r="R148" s="161"/>
      <c r="S148" s="166"/>
      <c r="T148" s="162"/>
      <c r="U148" s="160"/>
      <c r="V148" s="163"/>
      <c r="W148" s="151"/>
    </row>
    <row r="149" spans="1:23" ht="20.100000000000001" customHeight="1">
      <c r="A149" s="164"/>
      <c r="B149" s="164"/>
      <c r="C149" s="164"/>
      <c r="D149" s="164"/>
      <c r="E149" s="160"/>
      <c r="F149" s="160"/>
      <c r="G149" s="160"/>
      <c r="H149" s="160"/>
      <c r="I149" s="160"/>
      <c r="J149" s="160"/>
      <c r="K149" s="161"/>
      <c r="L149" s="160"/>
      <c r="M149" s="166"/>
      <c r="N149" s="166"/>
      <c r="O149" s="161"/>
      <c r="P149" s="166"/>
      <c r="Q149" s="166"/>
      <c r="R149" s="161"/>
      <c r="S149" s="166"/>
      <c r="T149" s="162"/>
      <c r="U149" s="160"/>
      <c r="V149" s="163"/>
      <c r="W149" s="151"/>
    </row>
    <row r="150" spans="1:23" ht="20.100000000000001" customHeight="1">
      <c r="A150" s="164"/>
      <c r="B150" s="164"/>
      <c r="C150" s="164"/>
      <c r="D150" s="164"/>
      <c r="E150" s="160"/>
      <c r="F150" s="160"/>
      <c r="G150" s="160"/>
      <c r="H150" s="160"/>
      <c r="I150" s="160"/>
      <c r="J150" s="160"/>
      <c r="K150" s="161"/>
      <c r="L150" s="160"/>
      <c r="M150" s="166"/>
      <c r="N150" s="166"/>
      <c r="O150" s="161"/>
      <c r="P150" s="166"/>
      <c r="Q150" s="166"/>
      <c r="R150" s="161"/>
      <c r="S150" s="166"/>
      <c r="T150" s="162"/>
      <c r="U150" s="160"/>
      <c r="V150" s="163"/>
      <c r="W150" s="151"/>
    </row>
    <row r="151" spans="1:23" ht="20.100000000000001" customHeight="1">
      <c r="A151" s="164"/>
      <c r="B151" s="164"/>
      <c r="C151" s="164"/>
      <c r="D151" s="164"/>
      <c r="E151" s="160"/>
      <c r="F151" s="160"/>
      <c r="G151" s="160"/>
      <c r="H151" s="160"/>
      <c r="I151" s="160"/>
      <c r="J151" s="160"/>
      <c r="K151" s="161"/>
      <c r="L151" s="160"/>
      <c r="M151" s="166"/>
      <c r="N151" s="166"/>
      <c r="O151" s="161"/>
      <c r="P151" s="166"/>
      <c r="Q151" s="166"/>
      <c r="R151" s="161"/>
      <c r="S151" s="166"/>
      <c r="T151" s="162"/>
      <c r="U151" s="160"/>
      <c r="V151" s="163"/>
      <c r="W151" s="151"/>
    </row>
    <row r="152" spans="1:23" ht="20.100000000000001" customHeight="1">
      <c r="A152" s="164"/>
      <c r="B152" s="164"/>
      <c r="C152" s="164"/>
      <c r="D152" s="164"/>
      <c r="E152" s="160"/>
      <c r="F152" s="160"/>
      <c r="G152" s="160"/>
      <c r="H152" s="160"/>
      <c r="I152" s="160"/>
      <c r="J152" s="160"/>
      <c r="K152" s="161"/>
      <c r="L152" s="160"/>
      <c r="M152" s="166"/>
      <c r="N152" s="166"/>
      <c r="O152" s="161"/>
      <c r="P152" s="166"/>
      <c r="Q152" s="166"/>
      <c r="R152" s="161"/>
      <c r="S152" s="166"/>
      <c r="T152" s="162"/>
      <c r="U152" s="160"/>
      <c r="V152" s="163"/>
      <c r="W152" s="151"/>
    </row>
    <row r="153" spans="1:23" ht="20.100000000000001" customHeight="1">
      <c r="A153" s="164"/>
      <c r="B153" s="164"/>
      <c r="C153" s="164"/>
      <c r="D153" s="165"/>
      <c r="E153" s="160"/>
      <c r="F153" s="160"/>
      <c r="G153" s="160"/>
      <c r="H153" s="160"/>
      <c r="I153" s="160"/>
      <c r="J153" s="160"/>
      <c r="K153" s="161"/>
      <c r="L153" s="160"/>
      <c r="M153" s="166"/>
      <c r="N153" s="166"/>
      <c r="O153" s="161"/>
      <c r="P153" s="166"/>
      <c r="Q153" s="166"/>
      <c r="R153" s="161"/>
      <c r="S153" s="166"/>
      <c r="T153" s="162"/>
      <c r="U153" s="160"/>
      <c r="V153" s="163"/>
      <c r="W153" s="151"/>
    </row>
    <row r="154" spans="1:23" ht="20.100000000000001" customHeight="1">
      <c r="A154" s="151"/>
      <c r="B154" s="151"/>
      <c r="C154" s="151"/>
      <c r="D154" s="151"/>
      <c r="E154" s="160"/>
      <c r="F154" s="160"/>
      <c r="G154" s="160"/>
      <c r="H154" s="160"/>
      <c r="I154" s="160"/>
      <c r="J154" s="160"/>
      <c r="K154" s="161"/>
      <c r="L154" s="160"/>
      <c r="M154" s="166"/>
      <c r="N154" s="166"/>
      <c r="O154" s="161"/>
      <c r="P154" s="166"/>
      <c r="Q154" s="166"/>
      <c r="R154" s="161"/>
      <c r="S154" s="166"/>
      <c r="T154" s="162"/>
      <c r="U154" s="160"/>
      <c r="V154" s="163"/>
      <c r="W154" s="151"/>
    </row>
    <row r="155" spans="1:23" ht="20.100000000000001" customHeight="1">
      <c r="A155" s="164"/>
      <c r="B155" s="164"/>
      <c r="C155" s="164"/>
      <c r="D155" s="164"/>
      <c r="E155" s="160"/>
      <c r="F155" s="160"/>
      <c r="G155" s="160"/>
      <c r="H155" s="160"/>
      <c r="I155" s="160"/>
      <c r="J155" s="160"/>
      <c r="K155" s="161"/>
      <c r="L155" s="160"/>
      <c r="M155" s="166"/>
      <c r="N155" s="166"/>
      <c r="O155" s="161"/>
      <c r="P155" s="166"/>
      <c r="Q155" s="166"/>
      <c r="R155" s="161"/>
      <c r="S155" s="166"/>
      <c r="T155" s="162"/>
      <c r="U155" s="160"/>
      <c r="V155" s="163"/>
      <c r="W155" s="151"/>
    </row>
    <row r="156" spans="1:23" ht="20.100000000000001" customHeight="1">
      <c r="A156" s="168"/>
      <c r="B156" s="168"/>
      <c r="C156" s="164"/>
      <c r="D156" s="164"/>
      <c r="E156" s="160"/>
      <c r="F156" s="160"/>
      <c r="G156" s="160"/>
      <c r="H156" s="160"/>
      <c r="I156" s="160"/>
      <c r="J156" s="160"/>
      <c r="K156" s="161"/>
      <c r="L156" s="160"/>
      <c r="M156" s="166"/>
      <c r="N156" s="169"/>
      <c r="O156" s="161"/>
      <c r="P156" s="166"/>
      <c r="Q156" s="169"/>
      <c r="R156" s="161"/>
      <c r="S156" s="166"/>
      <c r="T156" s="162"/>
      <c r="U156" s="160"/>
      <c r="V156" s="163"/>
      <c r="W156" s="151"/>
    </row>
    <row r="157" spans="1:23" ht="20.100000000000001" customHeight="1">
      <c r="A157" s="164"/>
      <c r="B157" s="164"/>
      <c r="C157" s="164"/>
      <c r="D157" s="164"/>
      <c r="E157" s="160"/>
      <c r="F157" s="160"/>
      <c r="G157" s="160"/>
      <c r="H157" s="160"/>
      <c r="I157" s="160"/>
      <c r="J157" s="160"/>
      <c r="K157" s="161"/>
      <c r="L157" s="160"/>
      <c r="M157" s="166"/>
      <c r="N157" s="166"/>
      <c r="O157" s="161"/>
      <c r="P157" s="166"/>
      <c r="Q157" s="166"/>
      <c r="R157" s="161"/>
      <c r="S157" s="166"/>
      <c r="T157" s="162"/>
      <c r="U157" s="160"/>
      <c r="V157" s="163"/>
      <c r="W157" s="151"/>
    </row>
    <row r="158" spans="1:23" ht="20.100000000000001" customHeight="1">
      <c r="A158" s="164"/>
      <c r="B158" s="164"/>
      <c r="C158" s="164"/>
      <c r="D158" s="164"/>
      <c r="E158" s="160"/>
      <c r="F158" s="160"/>
      <c r="G158" s="160"/>
      <c r="H158" s="160"/>
      <c r="I158" s="160"/>
      <c r="J158" s="160"/>
      <c r="K158" s="161"/>
      <c r="L158" s="160"/>
      <c r="M158" s="166"/>
      <c r="N158" s="166"/>
      <c r="O158" s="161"/>
      <c r="P158" s="166"/>
      <c r="Q158" s="166"/>
      <c r="R158" s="161"/>
      <c r="S158" s="166"/>
      <c r="T158" s="162"/>
      <c r="U158" s="160"/>
      <c r="V158" s="163"/>
      <c r="W158" s="151"/>
    </row>
    <row r="159" spans="1:23" ht="20.100000000000001" customHeight="1">
      <c r="A159" s="151"/>
      <c r="B159" s="151"/>
      <c r="C159" s="151"/>
      <c r="D159" s="151"/>
      <c r="E159" s="160"/>
      <c r="F159" s="160"/>
      <c r="G159" s="160"/>
      <c r="H159" s="160"/>
      <c r="I159" s="160"/>
      <c r="J159" s="160"/>
      <c r="K159" s="161"/>
      <c r="L159" s="160"/>
      <c r="M159" s="166"/>
      <c r="N159" s="166"/>
      <c r="O159" s="161"/>
      <c r="P159" s="166"/>
      <c r="Q159" s="166"/>
      <c r="R159" s="161"/>
      <c r="S159" s="166"/>
      <c r="T159" s="162"/>
      <c r="U159" s="160"/>
      <c r="V159" s="163"/>
      <c r="W159" s="151"/>
    </row>
    <row r="160" spans="1:23" ht="20.100000000000001" customHeight="1">
      <c r="A160" s="164"/>
      <c r="B160" s="164"/>
      <c r="C160" s="164"/>
      <c r="D160" s="164"/>
      <c r="E160" s="160"/>
      <c r="F160" s="160"/>
      <c r="G160" s="160"/>
      <c r="H160" s="160"/>
      <c r="I160" s="160"/>
      <c r="J160" s="160"/>
      <c r="K160" s="161"/>
      <c r="L160" s="160"/>
      <c r="M160" s="166"/>
      <c r="N160" s="166"/>
      <c r="O160" s="161"/>
      <c r="P160" s="166"/>
      <c r="Q160" s="166"/>
      <c r="R160" s="161"/>
      <c r="S160" s="166"/>
      <c r="T160" s="162"/>
      <c r="U160" s="160"/>
      <c r="V160" s="163"/>
      <c r="W160" s="151"/>
    </row>
    <row r="161" spans="1:23" ht="20.100000000000001" customHeight="1">
      <c r="A161" s="164"/>
      <c r="B161" s="164"/>
      <c r="C161" s="164"/>
      <c r="D161" s="164"/>
      <c r="E161" s="160"/>
      <c r="F161" s="160"/>
      <c r="G161" s="160"/>
      <c r="H161" s="160"/>
      <c r="I161" s="160"/>
      <c r="J161" s="160"/>
      <c r="K161" s="161"/>
      <c r="L161" s="160"/>
      <c r="M161" s="166"/>
      <c r="N161" s="166"/>
      <c r="O161" s="161"/>
      <c r="P161" s="166"/>
      <c r="Q161" s="166"/>
      <c r="R161" s="161"/>
      <c r="S161" s="166"/>
      <c r="T161" s="162"/>
      <c r="U161" s="160"/>
      <c r="V161" s="163"/>
      <c r="W161" s="151"/>
    </row>
    <row r="162" spans="1:23" ht="20.100000000000001" customHeight="1">
      <c r="A162" s="164"/>
      <c r="B162" s="164"/>
      <c r="C162" s="164"/>
      <c r="D162" s="165"/>
      <c r="E162" s="160"/>
      <c r="F162" s="160"/>
      <c r="G162" s="160"/>
      <c r="H162" s="160"/>
      <c r="I162" s="160"/>
      <c r="J162" s="160"/>
      <c r="K162" s="161"/>
      <c r="L162" s="160"/>
      <c r="M162" s="166"/>
      <c r="N162" s="166"/>
      <c r="O162" s="161"/>
      <c r="P162" s="166"/>
      <c r="Q162" s="166"/>
      <c r="R162" s="161"/>
      <c r="S162" s="166"/>
      <c r="T162" s="162"/>
      <c r="U162" s="160"/>
      <c r="V162" s="163"/>
      <c r="W162" s="151"/>
    </row>
    <row r="163" spans="1:23" ht="20.100000000000001" customHeight="1">
      <c r="A163" s="164"/>
      <c r="B163" s="164"/>
      <c r="C163" s="164"/>
      <c r="D163" s="164"/>
      <c r="E163" s="160"/>
      <c r="F163" s="160"/>
      <c r="G163" s="160"/>
      <c r="H163" s="160"/>
      <c r="I163" s="160"/>
      <c r="J163" s="160"/>
      <c r="K163" s="161"/>
      <c r="L163" s="160"/>
      <c r="M163" s="166"/>
      <c r="N163" s="166"/>
      <c r="O163" s="161"/>
      <c r="P163" s="166"/>
      <c r="Q163" s="166"/>
      <c r="R163" s="161"/>
      <c r="S163" s="166"/>
      <c r="T163" s="162"/>
      <c r="U163" s="160"/>
      <c r="V163" s="163"/>
      <c r="W163" s="151"/>
    </row>
    <row r="164" spans="1:23" ht="20.100000000000001" customHeight="1">
      <c r="A164" s="164"/>
      <c r="B164" s="164"/>
      <c r="C164" s="164"/>
      <c r="D164" s="164"/>
      <c r="E164" s="160"/>
      <c r="F164" s="160"/>
      <c r="G164" s="160"/>
      <c r="H164" s="160"/>
      <c r="I164" s="160"/>
      <c r="J164" s="160"/>
      <c r="K164" s="161"/>
      <c r="L164" s="160"/>
      <c r="M164" s="166"/>
      <c r="N164" s="166"/>
      <c r="O164" s="161"/>
      <c r="P164" s="166"/>
      <c r="Q164" s="166"/>
      <c r="R164" s="161"/>
      <c r="S164" s="166"/>
      <c r="T164" s="162"/>
      <c r="U164" s="160"/>
      <c r="V164" s="163"/>
      <c r="W164" s="151"/>
    </row>
    <row r="165" spans="1:23" ht="20.100000000000001" customHeight="1">
      <c r="A165" s="164"/>
      <c r="B165" s="164"/>
      <c r="C165" s="164"/>
      <c r="D165" s="164"/>
      <c r="E165" s="160"/>
      <c r="F165" s="160"/>
      <c r="G165" s="160"/>
      <c r="H165" s="160"/>
      <c r="I165" s="160"/>
      <c r="J165" s="160"/>
      <c r="K165" s="161"/>
      <c r="L165" s="160"/>
      <c r="M165" s="166"/>
      <c r="N165" s="166"/>
      <c r="O165" s="161"/>
      <c r="P165" s="166"/>
      <c r="Q165" s="166"/>
      <c r="R165" s="161"/>
      <c r="S165" s="166"/>
      <c r="T165" s="162"/>
      <c r="U165" s="160"/>
      <c r="V165" s="163"/>
      <c r="W165" s="151"/>
    </row>
    <row r="166" spans="1:23" ht="20.100000000000001" customHeight="1">
      <c r="A166" s="164"/>
      <c r="B166" s="164"/>
      <c r="C166" s="164"/>
      <c r="D166" s="164"/>
      <c r="E166" s="160"/>
      <c r="F166" s="160"/>
      <c r="G166" s="160"/>
      <c r="H166" s="160"/>
      <c r="I166" s="160"/>
      <c r="J166" s="160"/>
      <c r="K166" s="161"/>
      <c r="L166" s="160"/>
      <c r="M166" s="166"/>
      <c r="N166" s="166"/>
      <c r="O166" s="161"/>
      <c r="P166" s="166"/>
      <c r="Q166" s="166"/>
      <c r="R166" s="161"/>
      <c r="S166" s="166"/>
      <c r="T166" s="162"/>
      <c r="U166" s="160"/>
      <c r="V166" s="163"/>
      <c r="W166" s="151"/>
    </row>
    <row r="167" spans="1:23" ht="20.100000000000001" customHeight="1">
      <c r="A167" s="164"/>
      <c r="B167" s="164"/>
      <c r="C167" s="164"/>
      <c r="D167" s="165"/>
      <c r="E167" s="160"/>
      <c r="F167" s="160"/>
      <c r="G167" s="160"/>
      <c r="H167" s="160"/>
      <c r="I167" s="160"/>
      <c r="J167" s="160"/>
      <c r="K167" s="161"/>
      <c r="L167" s="160"/>
      <c r="M167" s="166"/>
      <c r="N167" s="166"/>
      <c r="O167" s="161"/>
      <c r="P167" s="166"/>
      <c r="Q167" s="166"/>
      <c r="R167" s="161"/>
      <c r="S167" s="166"/>
      <c r="T167" s="162"/>
      <c r="U167" s="160"/>
      <c r="V167" s="163"/>
      <c r="W167" s="151"/>
    </row>
    <row r="168" spans="1:23" ht="20.100000000000001" customHeight="1">
      <c r="A168" s="164"/>
      <c r="B168" s="164"/>
      <c r="C168" s="164"/>
      <c r="D168" s="164"/>
      <c r="E168" s="160"/>
      <c r="F168" s="160"/>
      <c r="G168" s="160"/>
      <c r="H168" s="160"/>
      <c r="I168" s="160"/>
      <c r="J168" s="160"/>
      <c r="K168" s="161"/>
      <c r="L168" s="160"/>
      <c r="M168" s="166"/>
      <c r="N168" s="166"/>
      <c r="O168" s="161"/>
      <c r="P168" s="166"/>
      <c r="Q168" s="166"/>
      <c r="R168" s="161"/>
      <c r="S168" s="166"/>
      <c r="T168" s="162"/>
      <c r="U168" s="160"/>
      <c r="V168" s="163"/>
      <c r="W168" s="151"/>
    </row>
    <row r="169" spans="1:23" ht="20.100000000000001" customHeight="1">
      <c r="A169" s="164"/>
      <c r="B169" s="164"/>
      <c r="C169" s="164"/>
      <c r="D169" s="164"/>
      <c r="E169" s="160"/>
      <c r="F169" s="160"/>
      <c r="G169" s="160"/>
      <c r="H169" s="160"/>
      <c r="I169" s="160"/>
      <c r="J169" s="160"/>
      <c r="K169" s="161"/>
      <c r="L169" s="160"/>
      <c r="M169" s="166"/>
      <c r="N169" s="166"/>
      <c r="O169" s="161"/>
      <c r="P169" s="166"/>
      <c r="Q169" s="166"/>
      <c r="R169" s="161"/>
      <c r="S169" s="166"/>
      <c r="T169" s="162"/>
      <c r="U169" s="160"/>
      <c r="V169" s="163"/>
      <c r="W169" s="151"/>
    </row>
    <row r="170" spans="1:23" ht="20.100000000000001" customHeight="1">
      <c r="A170" s="164"/>
      <c r="B170" s="164"/>
      <c r="C170" s="164"/>
      <c r="D170" s="164"/>
      <c r="E170" s="160"/>
      <c r="F170" s="160"/>
      <c r="G170" s="160"/>
      <c r="H170" s="160"/>
      <c r="I170" s="160"/>
      <c r="J170" s="160"/>
      <c r="K170" s="161"/>
      <c r="L170" s="160"/>
      <c r="M170" s="166"/>
      <c r="N170" s="166"/>
      <c r="O170" s="161"/>
      <c r="P170" s="166"/>
      <c r="Q170" s="166"/>
      <c r="R170" s="161"/>
      <c r="S170" s="166"/>
      <c r="T170" s="162"/>
      <c r="U170" s="160"/>
      <c r="V170" s="163"/>
      <c r="W170" s="151"/>
    </row>
    <row r="171" spans="1:23" ht="20.100000000000001" customHeight="1">
      <c r="A171" s="164"/>
      <c r="B171" s="164"/>
      <c r="C171" s="164"/>
      <c r="D171" s="164"/>
      <c r="E171" s="160"/>
      <c r="F171" s="160"/>
      <c r="G171" s="160"/>
      <c r="H171" s="160"/>
      <c r="I171" s="160"/>
      <c r="J171" s="160"/>
      <c r="K171" s="161"/>
      <c r="L171" s="160"/>
      <c r="M171" s="166"/>
      <c r="N171" s="166"/>
      <c r="O171" s="161"/>
      <c r="P171" s="166"/>
      <c r="Q171" s="166"/>
      <c r="R171" s="161"/>
      <c r="S171" s="166"/>
      <c r="T171" s="162"/>
      <c r="U171" s="160"/>
      <c r="V171" s="163"/>
      <c r="W171" s="151"/>
    </row>
    <row r="172" spans="1:23" ht="20.100000000000001" customHeight="1">
      <c r="A172" s="164"/>
      <c r="B172" s="164"/>
      <c r="C172" s="164"/>
      <c r="D172" s="164"/>
      <c r="E172" s="160"/>
      <c r="F172" s="160"/>
      <c r="G172" s="160"/>
      <c r="H172" s="160"/>
      <c r="I172" s="160"/>
      <c r="J172" s="160"/>
      <c r="K172" s="161"/>
      <c r="L172" s="160"/>
      <c r="M172" s="166"/>
      <c r="N172" s="166"/>
      <c r="O172" s="161"/>
      <c r="P172" s="166"/>
      <c r="Q172" s="166"/>
      <c r="R172" s="161"/>
      <c r="S172" s="166"/>
      <c r="T172" s="162"/>
      <c r="U172" s="160"/>
      <c r="V172" s="163"/>
      <c r="W172" s="151"/>
    </row>
    <row r="173" spans="1:23" ht="20.100000000000001" customHeight="1">
      <c r="A173" s="164"/>
      <c r="B173" s="164"/>
      <c r="C173" s="164"/>
      <c r="D173" s="164"/>
      <c r="E173" s="160"/>
      <c r="F173" s="160"/>
      <c r="G173" s="160"/>
      <c r="H173" s="160"/>
      <c r="I173" s="160"/>
      <c r="J173" s="160"/>
      <c r="K173" s="161"/>
      <c r="L173" s="160"/>
      <c r="M173" s="166"/>
      <c r="N173" s="166"/>
      <c r="O173" s="161"/>
      <c r="P173" s="166"/>
      <c r="Q173" s="166"/>
      <c r="R173" s="161"/>
      <c r="S173" s="166"/>
      <c r="T173" s="162"/>
      <c r="U173" s="160"/>
      <c r="V173" s="163"/>
      <c r="W173" s="151"/>
    </row>
    <row r="174" spans="1:23" ht="20.100000000000001" customHeight="1">
      <c r="A174" s="151"/>
      <c r="B174" s="151"/>
      <c r="C174" s="151"/>
      <c r="D174" s="151"/>
      <c r="E174" s="160"/>
      <c r="F174" s="160"/>
      <c r="G174" s="160"/>
      <c r="H174" s="160"/>
      <c r="I174" s="160"/>
      <c r="J174" s="160"/>
      <c r="K174" s="161"/>
      <c r="L174" s="160"/>
      <c r="M174" s="166"/>
      <c r="N174" s="166"/>
      <c r="O174" s="161"/>
      <c r="P174" s="166"/>
      <c r="Q174" s="166"/>
      <c r="R174" s="161"/>
      <c r="S174" s="166"/>
      <c r="T174" s="162"/>
      <c r="U174" s="160"/>
      <c r="V174" s="163"/>
      <c r="W174" s="151"/>
    </row>
    <row r="175" spans="1:23" ht="20.100000000000001" customHeight="1">
      <c r="A175" s="164"/>
      <c r="B175" s="164"/>
      <c r="C175" s="164"/>
      <c r="D175" s="164"/>
      <c r="E175" s="160"/>
      <c r="F175" s="160"/>
      <c r="G175" s="160"/>
      <c r="H175" s="160"/>
      <c r="I175" s="160"/>
      <c r="J175" s="160"/>
      <c r="K175" s="161"/>
      <c r="L175" s="160"/>
      <c r="M175" s="166"/>
      <c r="N175" s="166"/>
      <c r="O175" s="161"/>
      <c r="P175" s="166"/>
      <c r="Q175" s="166"/>
      <c r="R175" s="161"/>
      <c r="S175" s="166"/>
      <c r="T175" s="162"/>
      <c r="U175" s="160"/>
      <c r="V175" s="163"/>
      <c r="W175" s="151"/>
    </row>
    <row r="176" spans="1:23" ht="20.100000000000001" customHeight="1">
      <c r="A176" s="164"/>
      <c r="B176" s="164"/>
      <c r="C176" s="164"/>
      <c r="D176" s="164"/>
      <c r="E176" s="160"/>
      <c r="F176" s="160"/>
      <c r="G176" s="160"/>
      <c r="H176" s="160"/>
      <c r="I176" s="160"/>
      <c r="J176" s="160"/>
      <c r="K176" s="161"/>
      <c r="L176" s="160"/>
      <c r="M176" s="166"/>
      <c r="N176" s="166"/>
      <c r="O176" s="161"/>
      <c r="P176" s="166"/>
      <c r="Q176" s="166"/>
      <c r="R176" s="161"/>
      <c r="S176" s="166"/>
      <c r="T176" s="162"/>
      <c r="U176" s="160"/>
      <c r="V176" s="163"/>
      <c r="W176" s="151"/>
    </row>
    <row r="177" spans="1:23" ht="20.100000000000001" customHeight="1">
      <c r="A177" s="164"/>
      <c r="B177" s="164"/>
      <c r="C177" s="164"/>
      <c r="D177" s="165"/>
      <c r="E177" s="160"/>
      <c r="F177" s="160"/>
      <c r="G177" s="160"/>
      <c r="H177" s="160"/>
      <c r="I177" s="160"/>
      <c r="J177" s="160"/>
      <c r="K177" s="161"/>
      <c r="L177" s="160"/>
      <c r="M177" s="166"/>
      <c r="N177" s="166"/>
      <c r="O177" s="161"/>
      <c r="P177" s="166"/>
      <c r="Q177" s="166"/>
      <c r="R177" s="161"/>
      <c r="S177" s="166"/>
      <c r="T177" s="162"/>
      <c r="U177" s="160"/>
      <c r="V177" s="163"/>
      <c r="W177" s="151"/>
    </row>
    <row r="178" spans="1:23" ht="20.100000000000001" customHeight="1">
      <c r="A178" s="164"/>
      <c r="B178" s="164"/>
      <c r="C178" s="164"/>
      <c r="D178" s="164"/>
      <c r="E178" s="160"/>
      <c r="F178" s="160"/>
      <c r="G178" s="160"/>
      <c r="H178" s="160"/>
      <c r="I178" s="160"/>
      <c r="J178" s="160"/>
      <c r="K178" s="161"/>
      <c r="L178" s="160"/>
      <c r="M178" s="166"/>
      <c r="N178" s="166"/>
      <c r="O178" s="161"/>
      <c r="P178" s="166"/>
      <c r="Q178" s="166"/>
      <c r="R178" s="161"/>
      <c r="S178" s="166"/>
      <c r="T178" s="162"/>
      <c r="U178" s="160"/>
      <c r="V178" s="163"/>
      <c r="W178" s="151"/>
    </row>
    <row r="179" spans="1:23" ht="20.100000000000001" customHeight="1">
      <c r="A179" s="151"/>
      <c r="B179" s="151"/>
      <c r="C179" s="151"/>
      <c r="D179" s="151"/>
      <c r="E179" s="160"/>
      <c r="F179" s="160"/>
      <c r="G179" s="160"/>
      <c r="H179" s="160"/>
      <c r="I179" s="160"/>
      <c r="J179" s="160"/>
      <c r="K179" s="161"/>
      <c r="L179" s="160"/>
      <c r="M179" s="166"/>
      <c r="N179" s="166"/>
      <c r="O179" s="161"/>
      <c r="P179" s="166"/>
      <c r="Q179" s="166"/>
      <c r="R179" s="161"/>
      <c r="S179" s="166"/>
      <c r="T179" s="162"/>
      <c r="U179" s="160"/>
      <c r="V179" s="163"/>
      <c r="W179" s="151"/>
    </row>
    <row r="180" spans="1:23" ht="20.100000000000001" customHeight="1">
      <c r="A180" s="151"/>
      <c r="B180" s="151"/>
      <c r="C180" s="151"/>
      <c r="D180" s="151"/>
      <c r="E180" s="160"/>
      <c r="F180" s="160"/>
      <c r="G180" s="160"/>
      <c r="H180" s="160"/>
      <c r="I180" s="160"/>
      <c r="J180" s="160"/>
      <c r="K180" s="161"/>
      <c r="L180" s="160"/>
      <c r="M180" s="166"/>
      <c r="N180" s="166"/>
      <c r="O180" s="161"/>
      <c r="P180" s="166"/>
      <c r="Q180" s="166"/>
      <c r="R180" s="161"/>
      <c r="S180" s="166"/>
      <c r="T180" s="162"/>
      <c r="U180" s="160"/>
      <c r="V180" s="163"/>
      <c r="W180" s="151"/>
    </row>
    <row r="181" spans="1:23" ht="20.100000000000001" customHeight="1">
      <c r="A181" s="164"/>
      <c r="B181" s="164"/>
      <c r="C181" s="164"/>
      <c r="D181" s="164"/>
      <c r="E181" s="160"/>
      <c r="F181" s="160"/>
      <c r="G181" s="160"/>
      <c r="H181" s="160"/>
      <c r="I181" s="160"/>
      <c r="J181" s="160"/>
      <c r="K181" s="161"/>
      <c r="L181" s="160"/>
      <c r="M181" s="166"/>
      <c r="N181" s="166"/>
      <c r="O181" s="161"/>
      <c r="P181" s="166"/>
      <c r="Q181" s="166"/>
      <c r="R181" s="161"/>
      <c r="S181" s="166"/>
      <c r="T181" s="162"/>
      <c r="U181" s="160"/>
      <c r="V181" s="163"/>
      <c r="W181" s="151"/>
    </row>
    <row r="182" spans="1:23" ht="20.100000000000001" customHeight="1">
      <c r="A182" s="164"/>
      <c r="B182" s="164"/>
      <c r="C182" s="164"/>
      <c r="D182" s="165"/>
      <c r="E182" s="160"/>
      <c r="F182" s="160"/>
      <c r="G182" s="160"/>
      <c r="H182" s="160"/>
      <c r="I182" s="160"/>
      <c r="J182" s="160"/>
      <c r="K182" s="161"/>
      <c r="L182" s="160"/>
      <c r="M182" s="166"/>
      <c r="N182" s="166"/>
      <c r="O182" s="161"/>
      <c r="P182" s="166"/>
      <c r="Q182" s="166"/>
      <c r="R182" s="161"/>
      <c r="S182" s="166"/>
      <c r="T182" s="162"/>
      <c r="U182" s="160"/>
      <c r="V182" s="163"/>
      <c r="W182" s="151"/>
    </row>
    <row r="183" spans="1:23" ht="20.100000000000001" customHeight="1">
      <c r="A183" s="164"/>
      <c r="B183" s="164"/>
      <c r="C183" s="164"/>
      <c r="D183" s="164"/>
      <c r="E183" s="160"/>
      <c r="F183" s="160"/>
      <c r="G183" s="160"/>
      <c r="H183" s="160"/>
      <c r="I183" s="160"/>
      <c r="J183" s="160"/>
      <c r="K183" s="161"/>
      <c r="L183" s="160"/>
      <c r="M183" s="166"/>
      <c r="N183" s="166"/>
      <c r="O183" s="161"/>
      <c r="P183" s="166"/>
      <c r="Q183" s="166"/>
      <c r="R183" s="161"/>
      <c r="S183" s="166"/>
      <c r="T183" s="162"/>
      <c r="U183" s="160"/>
      <c r="V183" s="163"/>
      <c r="W183" s="151"/>
    </row>
    <row r="184" spans="1:23" ht="20.100000000000001" customHeight="1">
      <c r="A184" s="164"/>
      <c r="B184" s="164"/>
      <c r="C184" s="164"/>
      <c r="D184" s="164"/>
      <c r="E184" s="160"/>
      <c r="F184" s="160"/>
      <c r="G184" s="160"/>
      <c r="H184" s="160"/>
      <c r="I184" s="160"/>
      <c r="J184" s="160"/>
      <c r="K184" s="161"/>
      <c r="L184" s="160"/>
      <c r="M184" s="166"/>
      <c r="N184" s="166"/>
      <c r="O184" s="161"/>
      <c r="P184" s="166"/>
      <c r="Q184" s="166"/>
      <c r="R184" s="161"/>
      <c r="S184" s="166"/>
      <c r="T184" s="162"/>
      <c r="U184" s="160"/>
      <c r="V184" s="163"/>
      <c r="W184" s="151"/>
    </row>
    <row r="185" spans="1:23" ht="20.100000000000001" customHeight="1">
      <c r="A185" s="164"/>
      <c r="B185" s="164"/>
      <c r="C185" s="164"/>
      <c r="D185" s="164"/>
      <c r="E185" s="160"/>
      <c r="F185" s="160"/>
      <c r="G185" s="160"/>
      <c r="H185" s="160"/>
      <c r="I185" s="160"/>
      <c r="J185" s="160"/>
      <c r="K185" s="161"/>
      <c r="L185" s="160"/>
      <c r="M185" s="166"/>
      <c r="N185" s="166"/>
      <c r="O185" s="161"/>
      <c r="P185" s="166"/>
      <c r="Q185" s="166"/>
      <c r="R185" s="161"/>
      <c r="S185" s="166"/>
      <c r="T185" s="162"/>
      <c r="U185" s="160"/>
      <c r="V185" s="163"/>
      <c r="W185" s="151"/>
    </row>
    <row r="186" spans="1:23" ht="20.100000000000001" customHeight="1">
      <c r="A186" s="164"/>
      <c r="B186" s="164"/>
      <c r="C186" s="164"/>
      <c r="D186" s="164"/>
      <c r="E186" s="160"/>
      <c r="F186" s="160"/>
      <c r="G186" s="160"/>
      <c r="H186" s="160"/>
      <c r="I186" s="160"/>
      <c r="J186" s="160"/>
      <c r="K186" s="161"/>
      <c r="L186" s="160"/>
      <c r="M186" s="166"/>
      <c r="N186" s="166"/>
      <c r="O186" s="161"/>
      <c r="P186" s="166"/>
      <c r="Q186" s="166"/>
      <c r="R186" s="161"/>
      <c r="S186" s="166"/>
      <c r="T186" s="162"/>
      <c r="U186" s="160"/>
      <c r="V186" s="163"/>
      <c r="W186" s="151"/>
    </row>
    <row r="187" spans="1:23" ht="20.100000000000001" customHeight="1">
      <c r="A187" s="164"/>
      <c r="B187" s="164"/>
      <c r="C187" s="164"/>
      <c r="D187" s="164"/>
      <c r="E187" s="160"/>
      <c r="F187" s="160"/>
      <c r="G187" s="160"/>
      <c r="H187" s="160"/>
      <c r="I187" s="160"/>
      <c r="J187" s="160"/>
      <c r="K187" s="161"/>
      <c r="L187" s="160"/>
      <c r="M187" s="166"/>
      <c r="N187" s="166"/>
      <c r="O187" s="161"/>
      <c r="P187" s="166"/>
      <c r="Q187" s="166"/>
      <c r="R187" s="166"/>
      <c r="S187" s="166"/>
      <c r="T187" s="162"/>
      <c r="U187" s="160"/>
      <c r="V187" s="163"/>
      <c r="W187" s="151"/>
    </row>
    <row r="188" spans="1:23" ht="20.100000000000001" customHeight="1">
      <c r="A188" s="164"/>
      <c r="B188" s="164"/>
      <c r="C188" s="164"/>
      <c r="D188" s="164"/>
      <c r="E188" s="160"/>
      <c r="F188" s="160"/>
      <c r="G188" s="160"/>
      <c r="H188" s="160"/>
      <c r="I188" s="160"/>
      <c r="J188" s="160"/>
      <c r="K188" s="161"/>
      <c r="L188" s="160"/>
      <c r="M188" s="166"/>
      <c r="N188" s="166"/>
      <c r="O188" s="161"/>
      <c r="P188" s="166"/>
      <c r="Q188" s="166"/>
      <c r="R188" s="166"/>
      <c r="S188" s="166"/>
      <c r="T188" s="162"/>
      <c r="U188" s="160"/>
      <c r="V188" s="163"/>
      <c r="W188" s="151"/>
    </row>
    <row r="189" spans="1:23" ht="20.100000000000001" customHeight="1">
      <c r="A189" s="164"/>
      <c r="B189" s="164"/>
      <c r="C189" s="164"/>
      <c r="D189" s="164"/>
      <c r="E189" s="160"/>
      <c r="F189" s="160"/>
      <c r="G189" s="160"/>
      <c r="H189" s="160"/>
      <c r="I189" s="160"/>
      <c r="J189" s="160"/>
      <c r="K189" s="161"/>
      <c r="L189" s="160"/>
      <c r="M189" s="166"/>
      <c r="N189" s="166"/>
      <c r="O189" s="161"/>
      <c r="P189" s="166"/>
      <c r="Q189" s="166"/>
      <c r="R189" s="166"/>
      <c r="S189" s="166"/>
      <c r="T189" s="162"/>
      <c r="U189" s="160"/>
      <c r="V189" s="163"/>
      <c r="W189" s="151"/>
    </row>
    <row r="190" spans="1:23" ht="20.100000000000001" customHeight="1">
      <c r="A190" s="164"/>
      <c r="B190" s="164"/>
      <c r="C190" s="164"/>
      <c r="D190" s="164"/>
      <c r="E190" s="160"/>
      <c r="F190" s="160"/>
      <c r="G190" s="160"/>
      <c r="H190" s="160"/>
      <c r="I190" s="160"/>
      <c r="J190" s="160"/>
      <c r="K190" s="161"/>
      <c r="L190" s="160"/>
      <c r="M190" s="166"/>
      <c r="N190" s="166"/>
      <c r="O190" s="161"/>
      <c r="P190" s="166"/>
      <c r="Q190" s="166"/>
      <c r="R190" s="166"/>
      <c r="S190" s="166"/>
      <c r="T190" s="162"/>
      <c r="U190" s="160"/>
      <c r="V190" s="163"/>
      <c r="W190" s="151"/>
    </row>
    <row r="191" spans="1:23" ht="20.100000000000001" customHeight="1">
      <c r="A191" s="164"/>
      <c r="B191" s="164"/>
      <c r="C191" s="164"/>
      <c r="D191" s="164"/>
      <c r="E191" s="160"/>
      <c r="F191" s="160"/>
      <c r="G191" s="160"/>
      <c r="H191" s="160"/>
      <c r="I191" s="160"/>
      <c r="J191" s="160"/>
      <c r="K191" s="161"/>
      <c r="L191" s="160"/>
      <c r="M191" s="166"/>
      <c r="N191" s="166"/>
      <c r="O191" s="161"/>
      <c r="P191" s="166"/>
      <c r="Q191" s="166"/>
      <c r="R191" s="166"/>
      <c r="S191" s="166"/>
      <c r="T191" s="162"/>
      <c r="U191" s="160"/>
      <c r="V191" s="163"/>
      <c r="W191" s="151"/>
    </row>
    <row r="192" spans="1:23" ht="20.100000000000001" customHeight="1">
      <c r="A192" s="151"/>
      <c r="B192" s="151"/>
      <c r="C192" s="151"/>
      <c r="D192" s="151"/>
      <c r="E192" s="160"/>
      <c r="F192" s="160"/>
      <c r="G192" s="160"/>
      <c r="H192" s="160"/>
      <c r="I192" s="160"/>
      <c r="J192" s="160"/>
      <c r="K192" s="161"/>
      <c r="L192" s="160"/>
      <c r="M192" s="166"/>
      <c r="N192" s="166"/>
      <c r="O192" s="161"/>
      <c r="P192" s="166"/>
      <c r="Q192" s="166"/>
      <c r="R192" s="166"/>
      <c r="S192" s="166"/>
      <c r="T192" s="162"/>
      <c r="U192" s="160"/>
      <c r="V192" s="163"/>
      <c r="W192" s="151"/>
    </row>
    <row r="193" spans="1:23" ht="20.100000000000001" customHeight="1">
      <c r="A193" s="164"/>
      <c r="B193" s="164"/>
      <c r="C193" s="164"/>
      <c r="D193" s="164"/>
      <c r="E193" s="160"/>
      <c r="F193" s="160"/>
      <c r="G193" s="160"/>
      <c r="H193" s="160"/>
      <c r="I193" s="160"/>
      <c r="J193" s="160"/>
      <c r="K193" s="161"/>
      <c r="L193" s="160"/>
      <c r="M193" s="166"/>
      <c r="N193" s="166"/>
      <c r="O193" s="161"/>
      <c r="P193" s="166"/>
      <c r="Q193" s="166"/>
      <c r="R193" s="166"/>
      <c r="S193" s="166"/>
      <c r="T193" s="162"/>
      <c r="U193" s="160"/>
      <c r="V193" s="163"/>
      <c r="W193" s="151"/>
    </row>
    <row r="194" spans="1:23" ht="20.100000000000001" customHeight="1">
      <c r="A194" s="164"/>
      <c r="B194" s="164"/>
      <c r="C194" s="164"/>
      <c r="D194" s="164"/>
      <c r="E194" s="160"/>
      <c r="F194" s="160"/>
      <c r="G194" s="160"/>
      <c r="H194" s="160"/>
      <c r="I194" s="160"/>
      <c r="J194" s="160"/>
      <c r="K194" s="161"/>
      <c r="L194" s="160"/>
      <c r="M194" s="166"/>
      <c r="N194" s="166"/>
      <c r="O194" s="161"/>
      <c r="P194" s="166"/>
      <c r="Q194" s="166"/>
      <c r="R194" s="166"/>
      <c r="S194" s="166"/>
      <c r="T194" s="162"/>
      <c r="U194" s="160"/>
      <c r="V194" s="163"/>
      <c r="W194" s="151"/>
    </row>
    <row r="195" spans="1:23" ht="20.100000000000001" customHeight="1">
      <c r="A195" s="164"/>
      <c r="B195" s="164"/>
      <c r="C195" s="164"/>
      <c r="D195" s="164"/>
      <c r="E195" s="160"/>
      <c r="F195" s="160"/>
      <c r="G195" s="160"/>
      <c r="H195" s="160"/>
      <c r="I195" s="160"/>
      <c r="J195" s="160"/>
      <c r="K195" s="161"/>
      <c r="L195" s="160"/>
      <c r="M195" s="166"/>
      <c r="N195" s="166"/>
      <c r="O195" s="161"/>
      <c r="P195" s="166"/>
      <c r="Q195" s="166"/>
      <c r="R195" s="166"/>
      <c r="S195" s="166"/>
      <c r="T195" s="162"/>
      <c r="U195" s="160"/>
      <c r="V195" s="163"/>
      <c r="W195" s="151"/>
    </row>
    <row r="196" spans="1:23" ht="20.100000000000001" customHeight="1">
      <c r="A196" s="164"/>
      <c r="B196" s="164"/>
      <c r="C196" s="164"/>
      <c r="D196" s="164"/>
      <c r="E196" s="160"/>
      <c r="F196" s="160"/>
      <c r="G196" s="160"/>
      <c r="H196" s="160"/>
      <c r="I196" s="160"/>
      <c r="J196" s="160"/>
      <c r="K196" s="161"/>
      <c r="L196" s="160"/>
      <c r="M196" s="166"/>
      <c r="N196" s="166"/>
      <c r="O196" s="161"/>
      <c r="P196" s="166"/>
      <c r="Q196" s="166"/>
      <c r="R196" s="166"/>
      <c r="S196" s="166"/>
      <c r="T196" s="162"/>
      <c r="U196" s="160"/>
      <c r="V196" s="163"/>
      <c r="W196" s="151"/>
    </row>
    <row r="197" spans="1:23" ht="20.100000000000001" customHeight="1">
      <c r="A197" s="164"/>
      <c r="B197" s="164"/>
      <c r="C197" s="164"/>
      <c r="D197" s="164"/>
      <c r="E197" s="160"/>
      <c r="F197" s="160"/>
      <c r="G197" s="160"/>
      <c r="H197" s="160"/>
      <c r="I197" s="160"/>
      <c r="J197" s="160"/>
      <c r="K197" s="161"/>
      <c r="L197" s="160"/>
      <c r="M197" s="166"/>
      <c r="N197" s="166"/>
      <c r="O197" s="161"/>
      <c r="P197" s="166"/>
      <c r="Q197" s="166"/>
      <c r="R197" s="166"/>
      <c r="S197" s="166"/>
      <c r="T197" s="162"/>
      <c r="U197" s="160"/>
      <c r="V197" s="163"/>
      <c r="W197" s="151"/>
    </row>
    <row r="198" spans="1:23" ht="20.100000000000001" customHeight="1">
      <c r="A198" s="151"/>
      <c r="B198" s="151"/>
      <c r="C198" s="151"/>
      <c r="D198" s="165"/>
      <c r="E198" s="160"/>
      <c r="F198" s="160"/>
      <c r="G198" s="160"/>
      <c r="H198" s="160"/>
      <c r="I198" s="160"/>
      <c r="J198" s="160"/>
      <c r="K198" s="161"/>
      <c r="L198" s="160"/>
      <c r="M198" s="166"/>
      <c r="N198" s="166"/>
      <c r="O198" s="161"/>
      <c r="P198" s="166"/>
      <c r="Q198" s="166"/>
      <c r="R198" s="166"/>
      <c r="S198" s="166"/>
      <c r="T198" s="162"/>
      <c r="U198" s="160"/>
      <c r="V198" s="163"/>
      <c r="W198" s="151"/>
    </row>
    <row r="199" spans="1:23" ht="20.100000000000001" customHeight="1">
      <c r="A199" s="164"/>
      <c r="B199" s="164"/>
      <c r="C199" s="164"/>
      <c r="D199" s="164"/>
      <c r="E199" s="160"/>
      <c r="F199" s="160"/>
      <c r="G199" s="160"/>
      <c r="H199" s="160"/>
      <c r="I199" s="160"/>
      <c r="J199" s="160"/>
      <c r="K199" s="161"/>
      <c r="L199" s="160"/>
      <c r="M199" s="166"/>
      <c r="N199" s="166"/>
      <c r="O199" s="161"/>
      <c r="P199" s="166"/>
      <c r="Q199" s="166"/>
      <c r="R199" s="166"/>
      <c r="S199" s="166"/>
      <c r="T199" s="162"/>
      <c r="U199" s="160"/>
      <c r="V199" s="163"/>
      <c r="W199" s="151"/>
    </row>
    <row r="200" spans="1:23" ht="20.100000000000001" customHeight="1">
      <c r="A200" s="164"/>
      <c r="B200" s="164"/>
      <c r="C200" s="164"/>
      <c r="D200" s="165"/>
      <c r="E200" s="160"/>
      <c r="F200" s="160"/>
      <c r="G200" s="160"/>
      <c r="H200" s="160"/>
      <c r="I200" s="160"/>
      <c r="J200" s="160"/>
      <c r="K200" s="161"/>
      <c r="L200" s="160"/>
      <c r="M200" s="166"/>
      <c r="N200" s="166"/>
      <c r="O200" s="161"/>
      <c r="P200" s="166"/>
      <c r="Q200" s="166"/>
      <c r="R200" s="166"/>
      <c r="S200" s="166"/>
      <c r="T200" s="162"/>
      <c r="U200" s="160"/>
      <c r="V200" s="163"/>
      <c r="W200" s="151"/>
    </row>
    <row r="201" spans="1:23" ht="20.100000000000001" customHeight="1">
      <c r="A201" s="164"/>
      <c r="B201" s="164"/>
      <c r="C201" s="164"/>
      <c r="D201" s="164"/>
      <c r="E201" s="160"/>
      <c r="F201" s="160"/>
      <c r="G201" s="160"/>
      <c r="H201" s="160"/>
      <c r="I201" s="160"/>
      <c r="J201" s="160"/>
      <c r="K201" s="161"/>
      <c r="L201" s="160"/>
      <c r="M201" s="166"/>
      <c r="N201" s="166"/>
      <c r="O201" s="161"/>
      <c r="P201" s="166"/>
      <c r="Q201" s="166"/>
      <c r="R201" s="166"/>
      <c r="S201" s="166"/>
      <c r="T201" s="162"/>
      <c r="U201" s="160"/>
      <c r="V201" s="163"/>
      <c r="W201" s="151"/>
    </row>
    <row r="202" spans="1:23" ht="20.100000000000001" customHeight="1">
      <c r="A202" s="164"/>
      <c r="B202" s="164"/>
      <c r="C202" s="164"/>
      <c r="D202" s="164"/>
      <c r="E202" s="160"/>
      <c r="F202" s="160"/>
      <c r="G202" s="160"/>
      <c r="H202" s="160"/>
      <c r="I202" s="160"/>
      <c r="J202" s="160"/>
      <c r="K202" s="161"/>
      <c r="L202" s="160"/>
      <c r="M202" s="166"/>
      <c r="N202" s="166"/>
      <c r="O202" s="161"/>
      <c r="P202" s="166"/>
      <c r="Q202" s="166"/>
      <c r="R202" s="166"/>
      <c r="S202" s="166"/>
      <c r="T202" s="162"/>
      <c r="U202" s="160"/>
      <c r="V202" s="163"/>
      <c r="W202" s="151"/>
    </row>
    <row r="203" spans="1:23" ht="20.100000000000001" customHeight="1">
      <c r="A203" s="151"/>
      <c r="B203" s="151"/>
      <c r="C203" s="151"/>
      <c r="D203" s="151"/>
      <c r="E203" s="160"/>
      <c r="F203" s="160"/>
      <c r="G203" s="160"/>
      <c r="H203" s="160"/>
      <c r="I203" s="160"/>
      <c r="J203" s="160"/>
      <c r="K203" s="161"/>
      <c r="L203" s="160"/>
      <c r="M203" s="166"/>
      <c r="N203" s="166"/>
      <c r="O203" s="161"/>
      <c r="P203" s="166"/>
      <c r="Q203" s="166"/>
      <c r="R203" s="166"/>
      <c r="S203" s="166"/>
      <c r="T203" s="162"/>
      <c r="U203" s="160"/>
      <c r="V203" s="163"/>
      <c r="W203" s="151"/>
    </row>
    <row r="204" spans="1:23" ht="20.100000000000001" customHeight="1">
      <c r="A204" s="151"/>
      <c r="B204" s="151"/>
      <c r="C204" s="151"/>
      <c r="D204" s="151"/>
      <c r="E204" s="160"/>
      <c r="F204" s="160"/>
      <c r="G204" s="160"/>
      <c r="H204" s="160"/>
      <c r="I204" s="160"/>
      <c r="J204" s="160"/>
      <c r="K204" s="161"/>
      <c r="L204" s="160"/>
      <c r="M204" s="166"/>
      <c r="N204" s="166"/>
      <c r="O204" s="161"/>
      <c r="P204" s="166"/>
      <c r="Q204" s="166"/>
      <c r="R204" s="166"/>
      <c r="S204" s="166"/>
      <c r="T204" s="162"/>
      <c r="U204" s="160"/>
      <c r="V204" s="163"/>
      <c r="W204" s="151"/>
    </row>
    <row r="205" spans="1:23" ht="20.100000000000001" customHeight="1">
      <c r="A205" s="151"/>
      <c r="B205" s="151"/>
      <c r="C205" s="151"/>
      <c r="D205" s="151"/>
      <c r="E205" s="160"/>
      <c r="F205" s="160"/>
      <c r="G205" s="160"/>
      <c r="H205" s="160"/>
      <c r="I205" s="160"/>
      <c r="J205" s="160"/>
      <c r="K205" s="161"/>
      <c r="L205" s="160"/>
      <c r="M205" s="166"/>
      <c r="N205" s="166"/>
      <c r="O205" s="161"/>
      <c r="P205" s="166"/>
      <c r="Q205" s="166"/>
      <c r="R205" s="166"/>
      <c r="S205" s="166"/>
      <c r="T205" s="162"/>
      <c r="U205" s="160"/>
      <c r="V205" s="163"/>
      <c r="W205" s="151"/>
    </row>
    <row r="206" spans="1:23" ht="20.100000000000001" customHeight="1">
      <c r="A206" s="164"/>
      <c r="B206" s="164"/>
      <c r="C206" s="164"/>
      <c r="D206" s="164"/>
      <c r="E206" s="160"/>
      <c r="F206" s="160"/>
      <c r="G206" s="160"/>
      <c r="H206" s="160"/>
      <c r="I206" s="160"/>
      <c r="J206" s="160"/>
      <c r="K206" s="161"/>
      <c r="L206" s="160"/>
      <c r="M206" s="166"/>
      <c r="N206" s="166"/>
      <c r="O206" s="161"/>
      <c r="P206" s="166"/>
      <c r="Q206" s="166"/>
      <c r="R206" s="166"/>
      <c r="S206" s="166"/>
      <c r="T206" s="162"/>
      <c r="U206" s="160"/>
      <c r="V206" s="163"/>
      <c r="W206" s="151"/>
    </row>
    <row r="207" spans="1:23" ht="20.100000000000001" customHeight="1">
      <c r="A207" s="164"/>
      <c r="B207" s="164"/>
      <c r="C207" s="164"/>
      <c r="D207" s="164"/>
      <c r="E207" s="160"/>
      <c r="F207" s="160"/>
      <c r="G207" s="160"/>
      <c r="H207" s="160"/>
      <c r="I207" s="160"/>
      <c r="J207" s="160"/>
      <c r="K207" s="161"/>
      <c r="L207" s="160"/>
      <c r="M207" s="166"/>
      <c r="N207" s="166"/>
      <c r="O207" s="161"/>
      <c r="P207" s="166"/>
      <c r="Q207" s="166"/>
      <c r="R207" s="166"/>
      <c r="S207" s="166"/>
      <c r="T207" s="162"/>
      <c r="U207" s="160"/>
      <c r="V207" s="163"/>
      <c r="W207" s="151"/>
    </row>
    <row r="208" spans="1:23" ht="20.100000000000001" customHeight="1">
      <c r="A208" s="164"/>
      <c r="B208" s="164"/>
      <c r="C208" s="164"/>
      <c r="D208" s="165"/>
      <c r="E208" s="160"/>
      <c r="F208" s="160"/>
      <c r="G208" s="160"/>
      <c r="H208" s="160"/>
      <c r="I208" s="160"/>
      <c r="J208" s="160"/>
      <c r="K208" s="161"/>
      <c r="L208" s="160"/>
      <c r="M208" s="166"/>
      <c r="N208" s="166"/>
      <c r="O208" s="161"/>
      <c r="P208" s="166"/>
      <c r="Q208" s="166"/>
      <c r="R208" s="166"/>
      <c r="S208" s="166"/>
      <c r="T208" s="162"/>
      <c r="U208" s="160"/>
      <c r="V208" s="163"/>
      <c r="W208" s="151"/>
    </row>
    <row r="209" spans="1:23" ht="20.100000000000001" customHeight="1">
      <c r="A209" s="164"/>
      <c r="B209" s="164"/>
      <c r="C209" s="164"/>
      <c r="D209" s="164"/>
      <c r="E209" s="160"/>
      <c r="F209" s="160"/>
      <c r="G209" s="160"/>
      <c r="H209" s="160"/>
      <c r="I209" s="160"/>
      <c r="J209" s="160"/>
      <c r="K209" s="161"/>
      <c r="L209" s="160"/>
      <c r="M209" s="166"/>
      <c r="N209" s="166"/>
      <c r="O209" s="161"/>
      <c r="P209" s="166"/>
      <c r="Q209" s="166"/>
      <c r="R209" s="166"/>
      <c r="S209" s="166"/>
      <c r="T209" s="162"/>
      <c r="U209" s="160"/>
      <c r="V209" s="163"/>
      <c r="W209" s="151"/>
    </row>
    <row r="210" spans="1:23" ht="20.100000000000001" customHeight="1">
      <c r="A210" s="164"/>
      <c r="B210" s="164"/>
      <c r="C210" s="164"/>
      <c r="D210" s="164"/>
      <c r="E210" s="160"/>
      <c r="F210" s="160"/>
      <c r="G210" s="160"/>
      <c r="H210" s="160"/>
      <c r="I210" s="160"/>
      <c r="J210" s="160"/>
      <c r="K210" s="161"/>
      <c r="L210" s="160"/>
      <c r="M210" s="166"/>
      <c r="N210" s="166"/>
      <c r="O210" s="161"/>
      <c r="P210" s="166"/>
      <c r="Q210" s="166"/>
      <c r="R210" s="166"/>
      <c r="S210" s="166"/>
      <c r="T210" s="162"/>
      <c r="U210" s="160"/>
      <c r="V210" s="163"/>
      <c r="W210" s="151"/>
    </row>
    <row r="211" spans="1:23" ht="20.100000000000001" customHeight="1">
      <c r="A211" s="164"/>
      <c r="B211" s="164"/>
      <c r="C211" s="164"/>
      <c r="D211" s="164"/>
      <c r="E211" s="160"/>
      <c r="F211" s="160"/>
      <c r="G211" s="160"/>
      <c r="H211" s="160"/>
      <c r="I211" s="160"/>
      <c r="J211" s="160"/>
      <c r="K211" s="161"/>
      <c r="L211" s="160"/>
      <c r="M211" s="166"/>
      <c r="N211" s="166"/>
      <c r="O211" s="161"/>
      <c r="P211" s="166"/>
      <c r="Q211" s="166"/>
      <c r="R211" s="166"/>
      <c r="S211" s="166"/>
      <c r="T211" s="162"/>
      <c r="U211" s="160"/>
      <c r="V211" s="163"/>
      <c r="W211" s="151"/>
    </row>
    <row r="212" spans="1:23" ht="20.100000000000001" customHeight="1">
      <c r="A212" s="170"/>
      <c r="B212" s="158"/>
      <c r="C212" s="158"/>
      <c r="D212" s="151"/>
      <c r="E212" s="160"/>
      <c r="F212" s="160"/>
      <c r="G212" s="160"/>
      <c r="H212" s="160"/>
      <c r="I212" s="160"/>
      <c r="J212" s="160"/>
      <c r="K212" s="161"/>
      <c r="L212" s="160"/>
      <c r="M212" s="166"/>
      <c r="N212" s="166"/>
      <c r="O212" s="161"/>
      <c r="P212" s="166"/>
      <c r="Q212" s="166"/>
      <c r="R212" s="166"/>
      <c r="S212" s="166"/>
      <c r="T212" s="162"/>
      <c r="U212" s="160"/>
      <c r="V212" s="163"/>
      <c r="W212" s="151"/>
    </row>
    <row r="213" spans="1:23" ht="20.100000000000001" customHeight="1">
      <c r="A213" s="151"/>
      <c r="B213" s="167"/>
      <c r="C213" s="158"/>
      <c r="D213" s="151"/>
      <c r="E213" s="160"/>
      <c r="F213" s="160"/>
      <c r="G213" s="160"/>
      <c r="H213" s="160"/>
      <c r="I213" s="160"/>
      <c r="J213" s="160"/>
      <c r="K213" s="161"/>
      <c r="L213" s="160"/>
      <c r="M213" s="166"/>
      <c r="N213" s="166"/>
      <c r="O213" s="161"/>
      <c r="P213" s="166"/>
      <c r="Q213" s="166"/>
      <c r="R213" s="166"/>
      <c r="S213" s="166"/>
      <c r="T213" s="162"/>
      <c r="U213" s="160"/>
      <c r="V213" s="163"/>
      <c r="W213" s="151"/>
    </row>
    <row r="214" spans="1:23" ht="20.100000000000001" customHeight="1">
      <c r="A214" s="164"/>
      <c r="B214" s="164"/>
      <c r="C214" s="164"/>
      <c r="D214" s="164"/>
      <c r="E214" s="160"/>
      <c r="F214" s="160"/>
      <c r="G214" s="160"/>
      <c r="H214" s="160"/>
      <c r="I214" s="160"/>
      <c r="J214" s="160"/>
      <c r="K214" s="161"/>
      <c r="L214" s="160"/>
      <c r="M214" s="166"/>
      <c r="N214" s="166"/>
      <c r="O214" s="161"/>
      <c r="P214" s="166"/>
      <c r="Q214" s="166"/>
      <c r="R214" s="166"/>
      <c r="S214" s="166"/>
      <c r="T214" s="162"/>
      <c r="U214" s="160"/>
      <c r="V214" s="163"/>
      <c r="W214" s="151"/>
    </row>
    <row r="215" spans="1:23" ht="20.100000000000001" customHeight="1">
      <c r="A215" s="164"/>
      <c r="B215" s="158"/>
      <c r="C215" s="158"/>
      <c r="D215" s="164"/>
      <c r="E215" s="160"/>
      <c r="F215" s="160"/>
      <c r="G215" s="160"/>
      <c r="H215" s="160"/>
      <c r="I215" s="160"/>
      <c r="J215" s="160"/>
      <c r="K215" s="161"/>
      <c r="L215" s="160"/>
      <c r="M215" s="166"/>
      <c r="N215" s="166"/>
      <c r="O215" s="161"/>
      <c r="P215" s="166"/>
      <c r="Q215" s="166"/>
      <c r="R215" s="166"/>
      <c r="S215" s="166"/>
      <c r="T215" s="162"/>
      <c r="U215" s="160"/>
      <c r="V215" s="163"/>
      <c r="W215" s="151"/>
    </row>
    <row r="216" spans="1:23" ht="20.100000000000001" customHeight="1">
      <c r="A216" s="164"/>
      <c r="B216" s="158"/>
      <c r="C216" s="158"/>
      <c r="D216" s="164"/>
      <c r="E216" s="160"/>
      <c r="F216" s="160"/>
      <c r="G216" s="160"/>
      <c r="H216" s="160"/>
      <c r="I216" s="160"/>
      <c r="J216" s="160"/>
      <c r="K216" s="161"/>
      <c r="L216" s="160"/>
      <c r="M216" s="166"/>
      <c r="N216" s="166"/>
      <c r="O216" s="161"/>
      <c r="P216" s="166"/>
      <c r="Q216" s="166"/>
      <c r="R216" s="166"/>
      <c r="S216" s="166"/>
      <c r="T216" s="162"/>
      <c r="U216" s="160"/>
      <c r="V216" s="163"/>
      <c r="W216" s="151"/>
    </row>
    <row r="217" spans="1:23" ht="20.100000000000001" customHeight="1">
      <c r="A217" s="151"/>
      <c r="B217" s="151"/>
      <c r="C217" s="151"/>
      <c r="D217" s="151"/>
      <c r="E217" s="160"/>
      <c r="F217" s="160"/>
      <c r="G217" s="160"/>
      <c r="H217" s="160"/>
      <c r="I217" s="160"/>
      <c r="J217" s="160"/>
      <c r="K217" s="161"/>
      <c r="L217" s="160"/>
      <c r="M217" s="166"/>
      <c r="N217" s="166"/>
      <c r="O217" s="161"/>
      <c r="P217" s="166"/>
      <c r="Q217" s="166"/>
      <c r="R217" s="166"/>
      <c r="S217" s="166"/>
      <c r="T217" s="162"/>
      <c r="U217" s="160"/>
      <c r="V217" s="163"/>
      <c r="W217" s="151"/>
    </row>
    <row r="218" spans="1:23" ht="20.100000000000001" customHeight="1">
      <c r="A218" s="151"/>
      <c r="B218" s="151"/>
      <c r="C218" s="151"/>
      <c r="D218" s="151"/>
      <c r="E218" s="160"/>
      <c r="F218" s="160"/>
      <c r="G218" s="160"/>
      <c r="H218" s="160"/>
      <c r="I218" s="160"/>
      <c r="J218" s="160"/>
      <c r="K218" s="161"/>
      <c r="L218" s="160"/>
      <c r="M218" s="166"/>
      <c r="N218" s="166"/>
      <c r="O218" s="161"/>
      <c r="P218" s="166"/>
      <c r="Q218" s="166"/>
      <c r="R218" s="166"/>
      <c r="S218" s="166"/>
      <c r="T218" s="162"/>
      <c r="U218" s="160"/>
      <c r="V218" s="163"/>
      <c r="W218" s="151"/>
    </row>
    <row r="219" spans="1:23" ht="20.100000000000001" customHeight="1">
      <c r="A219" s="164"/>
      <c r="B219" s="164"/>
      <c r="C219" s="164"/>
      <c r="D219" s="164"/>
      <c r="E219" s="160"/>
      <c r="F219" s="160"/>
      <c r="G219" s="160"/>
      <c r="H219" s="160"/>
      <c r="I219" s="160"/>
      <c r="J219" s="160"/>
      <c r="K219" s="161"/>
      <c r="L219" s="160"/>
      <c r="M219" s="166"/>
      <c r="N219" s="166"/>
      <c r="O219" s="161"/>
      <c r="P219" s="166"/>
      <c r="Q219" s="166"/>
      <c r="R219" s="166"/>
      <c r="S219" s="166"/>
      <c r="T219" s="162"/>
      <c r="U219" s="160"/>
      <c r="V219" s="163"/>
      <c r="W219" s="151"/>
    </row>
    <row r="220" spans="1:23" ht="20.100000000000001" customHeight="1">
      <c r="A220" s="164"/>
      <c r="B220" s="164"/>
      <c r="C220" s="164"/>
      <c r="D220" s="164"/>
      <c r="E220" s="160"/>
      <c r="F220" s="160"/>
      <c r="G220" s="160"/>
      <c r="H220" s="160"/>
      <c r="I220" s="160"/>
      <c r="J220" s="160"/>
      <c r="K220" s="161"/>
      <c r="L220" s="160"/>
      <c r="M220" s="166"/>
      <c r="N220" s="166"/>
      <c r="O220" s="161"/>
      <c r="P220" s="166"/>
      <c r="Q220" s="166"/>
      <c r="R220" s="166"/>
      <c r="S220" s="166"/>
      <c r="T220" s="162"/>
      <c r="U220" s="160"/>
      <c r="V220" s="163"/>
      <c r="W220" s="151"/>
    </row>
    <row r="221" spans="1:23" ht="20.100000000000001" customHeight="1">
      <c r="A221" s="164"/>
      <c r="B221" s="164"/>
      <c r="C221" s="164"/>
      <c r="D221" s="164"/>
      <c r="E221" s="160"/>
      <c r="F221" s="160"/>
      <c r="G221" s="160"/>
      <c r="H221" s="160"/>
      <c r="I221" s="160"/>
      <c r="J221" s="160"/>
      <c r="K221" s="161"/>
      <c r="L221" s="160"/>
      <c r="M221" s="166"/>
      <c r="N221" s="166"/>
      <c r="O221" s="161"/>
      <c r="P221" s="166"/>
      <c r="Q221" s="166"/>
      <c r="R221" s="166"/>
      <c r="S221" s="166"/>
      <c r="T221" s="162"/>
      <c r="U221" s="160"/>
      <c r="V221" s="163"/>
      <c r="W221" s="151"/>
    </row>
    <row r="222" spans="1:23" ht="20.100000000000001" customHeight="1">
      <c r="A222" s="164"/>
      <c r="B222" s="164"/>
      <c r="C222" s="164"/>
      <c r="D222" s="165"/>
      <c r="E222" s="160"/>
      <c r="F222" s="160"/>
      <c r="G222" s="160"/>
      <c r="H222" s="160"/>
      <c r="I222" s="160"/>
      <c r="J222" s="160"/>
      <c r="K222" s="161"/>
      <c r="L222" s="160"/>
      <c r="M222" s="166"/>
      <c r="N222" s="166"/>
      <c r="O222" s="161"/>
      <c r="P222" s="166"/>
      <c r="Q222" s="166"/>
      <c r="R222" s="166"/>
      <c r="S222" s="166"/>
      <c r="T222" s="162"/>
      <c r="U222" s="160"/>
      <c r="V222" s="163"/>
      <c r="W222" s="151"/>
    </row>
    <row r="223" spans="1:23" ht="20.100000000000001" customHeight="1">
      <c r="A223" s="151"/>
      <c r="B223" s="167"/>
      <c r="C223" s="158"/>
      <c r="D223" s="165"/>
      <c r="E223" s="160"/>
      <c r="F223" s="160"/>
      <c r="G223" s="160"/>
      <c r="H223" s="160"/>
      <c r="I223" s="160"/>
      <c r="J223" s="160"/>
      <c r="K223" s="161"/>
      <c r="L223" s="160"/>
      <c r="M223" s="166"/>
      <c r="N223" s="166"/>
      <c r="O223" s="161"/>
      <c r="P223" s="166"/>
      <c r="Q223" s="166"/>
      <c r="R223" s="166"/>
      <c r="S223" s="166"/>
      <c r="T223" s="162"/>
      <c r="U223" s="160"/>
      <c r="V223" s="163"/>
      <c r="W223" s="151"/>
    </row>
    <row r="224" spans="1:23" ht="20.100000000000001" customHeight="1">
      <c r="A224" s="164"/>
      <c r="B224" s="164"/>
      <c r="C224" s="164"/>
      <c r="D224" s="164"/>
      <c r="E224" s="160"/>
      <c r="F224" s="160"/>
      <c r="G224" s="160"/>
      <c r="H224" s="160"/>
      <c r="I224" s="160"/>
      <c r="J224" s="160"/>
      <c r="K224" s="161"/>
      <c r="L224" s="160"/>
      <c r="M224" s="166"/>
      <c r="N224" s="166"/>
      <c r="O224" s="161"/>
      <c r="P224" s="166"/>
      <c r="Q224" s="166"/>
      <c r="R224" s="166"/>
      <c r="S224" s="166"/>
      <c r="T224" s="162"/>
      <c r="U224" s="160"/>
      <c r="V224" s="163"/>
      <c r="W224" s="151"/>
    </row>
    <row r="225" spans="1:23" ht="20.100000000000001" customHeight="1">
      <c r="A225" s="164"/>
      <c r="B225" s="164"/>
      <c r="C225" s="164"/>
      <c r="D225" s="164"/>
      <c r="E225" s="160"/>
      <c r="F225" s="160"/>
      <c r="G225" s="160"/>
      <c r="H225" s="160"/>
      <c r="I225" s="160"/>
      <c r="J225" s="160"/>
      <c r="K225" s="161"/>
      <c r="L225" s="160"/>
      <c r="M225" s="166"/>
      <c r="N225" s="166"/>
      <c r="O225" s="161"/>
      <c r="P225" s="166"/>
      <c r="Q225" s="166"/>
      <c r="R225" s="166"/>
      <c r="S225" s="166"/>
      <c r="T225" s="162"/>
      <c r="U225" s="160"/>
      <c r="V225" s="163"/>
      <c r="W225" s="151"/>
    </row>
    <row r="226" spans="1:23" ht="20.100000000000001" customHeight="1">
      <c r="A226" s="151"/>
      <c r="B226" s="151"/>
      <c r="C226" s="151"/>
      <c r="D226" s="151"/>
      <c r="E226" s="160"/>
      <c r="F226" s="160"/>
      <c r="G226" s="160"/>
      <c r="H226" s="160"/>
      <c r="I226" s="160"/>
      <c r="J226" s="160"/>
      <c r="K226" s="161"/>
      <c r="L226" s="160"/>
      <c r="M226" s="166"/>
      <c r="N226" s="166"/>
      <c r="O226" s="161"/>
      <c r="P226" s="166"/>
      <c r="Q226" s="166"/>
      <c r="R226" s="166"/>
      <c r="S226" s="166"/>
      <c r="T226" s="162"/>
      <c r="U226" s="160"/>
      <c r="V226" s="163"/>
      <c r="W226" s="151"/>
    </row>
    <row r="227" spans="1:23" ht="20.100000000000001" customHeight="1">
      <c r="A227" s="151"/>
      <c r="B227" s="151"/>
      <c r="C227" s="151"/>
      <c r="D227" s="151"/>
      <c r="E227" s="160"/>
      <c r="F227" s="160"/>
      <c r="G227" s="160"/>
      <c r="H227" s="160"/>
      <c r="I227" s="160"/>
      <c r="J227" s="160"/>
      <c r="K227" s="161"/>
      <c r="L227" s="160"/>
      <c r="M227" s="166"/>
      <c r="N227" s="166"/>
      <c r="O227" s="161"/>
      <c r="P227" s="166"/>
      <c r="Q227" s="166"/>
      <c r="R227" s="166"/>
      <c r="S227" s="166"/>
      <c r="T227" s="162"/>
      <c r="U227" s="160"/>
      <c r="V227" s="163"/>
      <c r="W227" s="151"/>
    </row>
    <row r="228" spans="1:23" ht="20.100000000000001" customHeight="1">
      <c r="A228" s="164"/>
      <c r="B228" s="164"/>
      <c r="C228" s="164"/>
      <c r="D228" s="164"/>
      <c r="E228" s="160"/>
      <c r="F228" s="160"/>
      <c r="G228" s="160"/>
      <c r="H228" s="160"/>
      <c r="I228" s="160"/>
      <c r="J228" s="160"/>
      <c r="K228" s="161"/>
      <c r="L228" s="160"/>
      <c r="M228" s="166"/>
      <c r="N228" s="166"/>
      <c r="O228" s="161"/>
      <c r="P228" s="166"/>
      <c r="Q228" s="166"/>
      <c r="R228" s="166"/>
      <c r="S228" s="166"/>
      <c r="T228" s="162"/>
      <c r="U228" s="160"/>
      <c r="V228" s="163"/>
      <c r="W228" s="151"/>
    </row>
    <row r="229" spans="1:23" ht="20.100000000000001" customHeight="1">
      <c r="A229" s="164"/>
      <c r="B229" s="164"/>
      <c r="C229" s="164"/>
      <c r="D229" s="165"/>
      <c r="E229" s="160"/>
      <c r="F229" s="160"/>
      <c r="G229" s="160"/>
      <c r="H229" s="160"/>
      <c r="I229" s="160"/>
      <c r="J229" s="160"/>
      <c r="K229" s="161"/>
      <c r="L229" s="160"/>
      <c r="M229" s="166"/>
      <c r="N229" s="166"/>
      <c r="O229" s="161"/>
      <c r="P229" s="166"/>
      <c r="Q229" s="166"/>
      <c r="R229" s="166"/>
      <c r="S229" s="166"/>
      <c r="T229" s="162"/>
      <c r="U229" s="160"/>
      <c r="V229" s="163"/>
      <c r="W229" s="151"/>
    </row>
    <row r="230" spans="1:23" ht="20.100000000000001" customHeight="1">
      <c r="A230" s="164"/>
      <c r="B230" s="164"/>
      <c r="C230" s="164"/>
      <c r="D230" s="164"/>
      <c r="E230" s="160"/>
      <c r="F230" s="160"/>
      <c r="G230" s="160"/>
      <c r="H230" s="160"/>
      <c r="I230" s="160"/>
      <c r="J230" s="160"/>
      <c r="K230" s="161"/>
      <c r="L230" s="160"/>
      <c r="M230" s="166"/>
      <c r="N230" s="166"/>
      <c r="O230" s="161"/>
      <c r="P230" s="166"/>
      <c r="Q230" s="166"/>
      <c r="R230" s="166"/>
      <c r="S230" s="166"/>
      <c r="T230" s="162"/>
      <c r="U230" s="160"/>
      <c r="V230" s="163"/>
      <c r="W230" s="151"/>
    </row>
    <row r="231" spans="1:23" ht="20.100000000000001" customHeight="1">
      <c r="A231" s="151"/>
      <c r="B231" s="151"/>
      <c r="C231" s="151"/>
      <c r="D231" s="151"/>
      <c r="E231" s="160"/>
      <c r="F231" s="160"/>
      <c r="G231" s="160"/>
      <c r="H231" s="160"/>
      <c r="I231" s="160"/>
      <c r="J231" s="160"/>
      <c r="K231" s="161"/>
      <c r="L231" s="160"/>
      <c r="M231" s="166"/>
      <c r="N231" s="166"/>
      <c r="O231" s="161"/>
      <c r="P231" s="166"/>
      <c r="Q231" s="166"/>
      <c r="R231" s="166"/>
      <c r="S231" s="166"/>
      <c r="T231" s="162"/>
      <c r="U231" s="160"/>
      <c r="V231" s="163"/>
      <c r="W231" s="151"/>
    </row>
    <row r="232" spans="1:23" ht="20.100000000000001" customHeight="1">
      <c r="A232" s="164"/>
      <c r="B232" s="164"/>
      <c r="C232" s="164"/>
      <c r="D232" s="164"/>
      <c r="E232" s="160"/>
      <c r="F232" s="160"/>
      <c r="G232" s="160"/>
      <c r="H232" s="160"/>
      <c r="I232" s="160"/>
      <c r="J232" s="160"/>
      <c r="K232" s="161"/>
      <c r="L232" s="160"/>
      <c r="M232" s="166"/>
      <c r="N232" s="166"/>
      <c r="O232" s="161"/>
      <c r="P232" s="166"/>
      <c r="Q232" s="166"/>
      <c r="R232" s="166"/>
      <c r="S232" s="166"/>
      <c r="T232" s="162"/>
      <c r="U232" s="160"/>
      <c r="V232" s="163"/>
      <c r="W232" s="151"/>
    </row>
    <row r="233" spans="1:23" ht="20.100000000000001" customHeight="1">
      <c r="A233" s="164"/>
      <c r="B233" s="164"/>
      <c r="C233" s="164"/>
      <c r="D233" s="164"/>
      <c r="E233" s="160"/>
      <c r="F233" s="160"/>
      <c r="G233" s="160"/>
      <c r="H233" s="160"/>
      <c r="I233" s="160"/>
      <c r="J233" s="160"/>
      <c r="K233" s="161"/>
      <c r="L233" s="160"/>
      <c r="M233" s="166"/>
      <c r="N233" s="166"/>
      <c r="O233" s="161"/>
      <c r="P233" s="166"/>
      <c r="Q233" s="166"/>
      <c r="R233" s="166"/>
      <c r="S233" s="166"/>
      <c r="T233" s="162"/>
      <c r="U233" s="160"/>
      <c r="V233" s="163"/>
      <c r="W233" s="151"/>
    </row>
    <row r="234" spans="1:23" ht="20.100000000000001" customHeight="1">
      <c r="A234" s="164"/>
      <c r="B234" s="164"/>
      <c r="C234" s="164"/>
      <c r="D234" s="164"/>
      <c r="E234" s="160"/>
      <c r="F234" s="160"/>
      <c r="G234" s="160"/>
      <c r="H234" s="160"/>
      <c r="I234" s="160"/>
      <c r="J234" s="160"/>
      <c r="K234" s="161"/>
      <c r="L234" s="160"/>
      <c r="M234" s="166"/>
      <c r="N234" s="166"/>
      <c r="O234" s="161"/>
      <c r="P234" s="166"/>
      <c r="Q234" s="166"/>
      <c r="R234" s="166"/>
      <c r="S234" s="166"/>
      <c r="T234" s="162"/>
      <c r="U234" s="160"/>
      <c r="V234" s="163"/>
      <c r="W234" s="151"/>
    </row>
    <row r="235" spans="1:23" ht="20.100000000000001" customHeight="1">
      <c r="A235" s="164"/>
      <c r="B235" s="164"/>
      <c r="C235" s="164"/>
      <c r="D235" s="165"/>
      <c r="E235" s="160"/>
      <c r="F235" s="160"/>
      <c r="G235" s="160"/>
      <c r="H235" s="160"/>
      <c r="I235" s="160"/>
      <c r="J235" s="160"/>
      <c r="K235" s="161"/>
      <c r="L235" s="160"/>
      <c r="M235" s="166"/>
      <c r="N235" s="166"/>
      <c r="O235" s="161"/>
      <c r="P235" s="166"/>
      <c r="Q235" s="166"/>
      <c r="R235" s="166"/>
      <c r="S235" s="166"/>
      <c r="T235" s="162"/>
      <c r="U235" s="160"/>
      <c r="V235" s="163"/>
      <c r="W235" s="151"/>
    </row>
    <row r="236" spans="1:23" ht="20.100000000000001" customHeight="1">
      <c r="A236" s="151"/>
      <c r="B236" s="151"/>
      <c r="C236" s="151"/>
      <c r="D236" s="151"/>
      <c r="E236" s="160"/>
      <c r="F236" s="160"/>
      <c r="G236" s="160"/>
      <c r="H236" s="160"/>
      <c r="I236" s="160"/>
      <c r="J236" s="160"/>
      <c r="K236" s="161"/>
      <c r="L236" s="160"/>
      <c r="M236" s="166"/>
      <c r="N236" s="166"/>
      <c r="O236" s="161"/>
      <c r="P236" s="166"/>
      <c r="Q236" s="166"/>
      <c r="R236" s="166"/>
      <c r="S236" s="166"/>
      <c r="T236" s="162"/>
      <c r="U236" s="160"/>
      <c r="V236" s="163"/>
      <c r="W236" s="151"/>
    </row>
    <row r="237" spans="1:23" ht="20.100000000000001" customHeight="1">
      <c r="A237" s="164"/>
      <c r="B237" s="164"/>
      <c r="C237" s="164"/>
      <c r="D237" s="164"/>
      <c r="E237" s="160"/>
      <c r="F237" s="160"/>
      <c r="G237" s="160"/>
      <c r="H237" s="160"/>
      <c r="I237" s="160"/>
      <c r="J237" s="160"/>
      <c r="K237" s="161"/>
      <c r="L237" s="160"/>
      <c r="M237" s="166"/>
      <c r="N237" s="166"/>
      <c r="O237" s="161"/>
      <c r="P237" s="166"/>
      <c r="Q237" s="166"/>
      <c r="R237" s="166"/>
      <c r="S237" s="166"/>
      <c r="T237" s="162"/>
      <c r="U237" s="160"/>
      <c r="V237" s="163"/>
      <c r="W237" s="151"/>
    </row>
    <row r="238" spans="1:23" ht="20.100000000000001" customHeight="1">
      <c r="A238" s="158"/>
      <c r="B238" s="158"/>
      <c r="C238" s="151"/>
      <c r="D238" s="151"/>
      <c r="E238" s="160"/>
      <c r="F238" s="160"/>
      <c r="G238" s="160"/>
      <c r="H238" s="160"/>
      <c r="I238" s="160"/>
      <c r="J238" s="160"/>
      <c r="K238" s="161"/>
      <c r="L238" s="160"/>
      <c r="M238" s="166"/>
      <c r="N238" s="166"/>
      <c r="O238" s="161"/>
      <c r="P238" s="166"/>
      <c r="Q238" s="166"/>
      <c r="R238" s="166"/>
      <c r="S238" s="166"/>
      <c r="T238" s="162"/>
      <c r="U238" s="160"/>
      <c r="V238" s="163"/>
      <c r="W238" s="151"/>
    </row>
    <row r="239" spans="1:23" ht="20.100000000000001" customHeight="1">
      <c r="A239" s="164"/>
      <c r="B239" s="164"/>
      <c r="C239" s="164"/>
      <c r="D239" s="164"/>
      <c r="E239" s="160"/>
      <c r="F239" s="160"/>
      <c r="G239" s="160"/>
      <c r="H239" s="160"/>
      <c r="I239" s="160"/>
      <c r="J239" s="160"/>
      <c r="K239" s="161"/>
      <c r="L239" s="160"/>
      <c r="M239" s="166"/>
      <c r="N239" s="166"/>
      <c r="O239" s="161"/>
      <c r="P239" s="166"/>
      <c r="Q239" s="166"/>
      <c r="R239" s="166"/>
      <c r="S239" s="166"/>
      <c r="T239" s="162"/>
      <c r="U239" s="160"/>
      <c r="V239" s="163"/>
      <c r="W239" s="151"/>
    </row>
    <row r="240" spans="1:23" ht="20.100000000000001" customHeight="1">
      <c r="A240" s="151"/>
      <c r="B240" s="151"/>
      <c r="C240" s="151"/>
      <c r="D240" s="151"/>
      <c r="E240" s="160"/>
      <c r="F240" s="160"/>
      <c r="G240" s="160"/>
      <c r="H240" s="160"/>
      <c r="I240" s="160"/>
      <c r="J240" s="160"/>
      <c r="K240" s="161"/>
      <c r="L240" s="160"/>
      <c r="M240" s="166"/>
      <c r="N240" s="166"/>
      <c r="O240" s="161"/>
      <c r="P240" s="166"/>
      <c r="Q240" s="166"/>
      <c r="R240" s="166"/>
      <c r="S240" s="166"/>
      <c r="T240" s="162"/>
      <c r="U240" s="160"/>
      <c r="V240" s="163"/>
      <c r="W240" s="151"/>
    </row>
    <row r="241" spans="1:23" ht="20.100000000000001" customHeight="1">
      <c r="A241" s="151"/>
      <c r="B241" s="151"/>
      <c r="C241" s="151"/>
      <c r="D241" s="151"/>
      <c r="E241" s="160"/>
      <c r="F241" s="160"/>
      <c r="G241" s="160"/>
      <c r="H241" s="160"/>
      <c r="I241" s="160"/>
      <c r="J241" s="160"/>
      <c r="K241" s="161"/>
      <c r="L241" s="160"/>
      <c r="M241" s="166"/>
      <c r="N241" s="166"/>
      <c r="O241" s="161"/>
      <c r="P241" s="166"/>
      <c r="Q241" s="166"/>
      <c r="R241" s="166"/>
      <c r="S241" s="166"/>
      <c r="T241" s="162"/>
      <c r="U241" s="160"/>
      <c r="V241" s="163"/>
      <c r="W241" s="151"/>
    </row>
    <row r="242" spans="1:23" ht="20.100000000000001" customHeight="1">
      <c r="A242" s="164"/>
      <c r="B242" s="164"/>
      <c r="C242" s="164"/>
      <c r="D242" s="164"/>
      <c r="E242" s="160"/>
      <c r="F242" s="160"/>
      <c r="G242" s="160"/>
      <c r="H242" s="160"/>
      <c r="I242" s="160"/>
      <c r="J242" s="160"/>
      <c r="K242" s="161"/>
      <c r="L242" s="160"/>
      <c r="M242" s="166"/>
      <c r="N242" s="166"/>
      <c r="O242" s="161"/>
      <c r="P242" s="166"/>
      <c r="Q242" s="166"/>
      <c r="R242" s="166"/>
      <c r="S242" s="166"/>
      <c r="T242" s="162"/>
      <c r="U242" s="160"/>
      <c r="V242" s="163"/>
      <c r="W242" s="151"/>
    </row>
    <row r="243" spans="1:23" ht="20.100000000000001" customHeight="1">
      <c r="A243" s="164"/>
      <c r="B243" s="164"/>
      <c r="C243" s="164"/>
      <c r="D243" s="164"/>
      <c r="E243" s="160"/>
      <c r="F243" s="160"/>
      <c r="G243" s="160"/>
      <c r="H243" s="160"/>
      <c r="I243" s="160"/>
      <c r="J243" s="160"/>
      <c r="K243" s="161"/>
      <c r="L243" s="160"/>
      <c r="M243" s="166"/>
      <c r="N243" s="166"/>
      <c r="O243" s="161"/>
      <c r="P243" s="166"/>
      <c r="Q243" s="166"/>
      <c r="R243" s="166"/>
      <c r="S243" s="166"/>
      <c r="T243" s="162"/>
      <c r="U243" s="160"/>
      <c r="V243" s="163"/>
      <c r="W243" s="151"/>
    </row>
    <row r="244" spans="1:23" ht="20.100000000000001" customHeight="1">
      <c r="A244" s="164"/>
      <c r="B244" s="164"/>
      <c r="C244" s="164"/>
      <c r="D244" s="164"/>
      <c r="E244" s="160"/>
      <c r="F244" s="160"/>
      <c r="G244" s="160"/>
      <c r="H244" s="160"/>
      <c r="I244" s="160"/>
      <c r="J244" s="160"/>
      <c r="K244" s="161"/>
      <c r="L244" s="160"/>
      <c r="M244" s="166"/>
      <c r="N244" s="166"/>
      <c r="O244" s="161"/>
      <c r="P244" s="166"/>
      <c r="Q244" s="166"/>
      <c r="R244" s="166"/>
      <c r="S244" s="166"/>
      <c r="T244" s="162"/>
      <c r="U244" s="160"/>
      <c r="V244" s="163"/>
      <c r="W244" s="151"/>
    </row>
    <row r="245" spans="1:23" ht="20.100000000000001" customHeight="1">
      <c r="A245" s="164"/>
      <c r="B245" s="164"/>
      <c r="C245" s="164"/>
      <c r="D245" s="164"/>
      <c r="E245" s="160"/>
      <c r="F245" s="160"/>
      <c r="G245" s="160"/>
      <c r="H245" s="160"/>
      <c r="I245" s="160"/>
      <c r="J245" s="160"/>
      <c r="K245" s="161"/>
      <c r="L245" s="160"/>
      <c r="M245" s="166"/>
      <c r="N245" s="166"/>
      <c r="O245" s="161"/>
      <c r="P245" s="166"/>
      <c r="Q245" s="166"/>
      <c r="R245" s="166"/>
      <c r="S245" s="166"/>
      <c r="T245" s="162"/>
      <c r="U245" s="160"/>
      <c r="V245" s="163"/>
      <c r="W245" s="151"/>
    </row>
    <row r="246" spans="1:23" ht="20.100000000000001" customHeight="1">
      <c r="A246" s="164"/>
      <c r="B246" s="164"/>
      <c r="C246" s="164"/>
      <c r="D246" s="164"/>
      <c r="E246" s="160"/>
      <c r="F246" s="160"/>
      <c r="G246" s="160"/>
      <c r="H246" s="160"/>
      <c r="I246" s="160"/>
      <c r="J246" s="160"/>
      <c r="K246" s="161"/>
      <c r="L246" s="160"/>
      <c r="M246" s="166"/>
      <c r="N246" s="166"/>
      <c r="O246" s="161"/>
      <c r="P246" s="166"/>
      <c r="Q246" s="166"/>
      <c r="R246" s="166"/>
      <c r="S246" s="166"/>
      <c r="T246" s="162"/>
      <c r="U246" s="160"/>
      <c r="V246" s="163"/>
      <c r="W246" s="151"/>
    </row>
    <row r="247" spans="1:23" ht="20.100000000000001" customHeight="1">
      <c r="A247" s="164"/>
      <c r="B247" s="164"/>
      <c r="C247" s="164"/>
      <c r="D247" s="164"/>
      <c r="E247" s="160"/>
      <c r="F247" s="160"/>
      <c r="G247" s="160"/>
      <c r="H247" s="160"/>
      <c r="I247" s="160"/>
      <c r="J247" s="160"/>
      <c r="K247" s="161"/>
      <c r="L247" s="160"/>
      <c r="M247" s="166"/>
      <c r="N247" s="166"/>
      <c r="O247" s="161"/>
      <c r="P247" s="166"/>
      <c r="Q247" s="166"/>
      <c r="R247" s="166"/>
      <c r="S247" s="166"/>
      <c r="T247" s="162"/>
      <c r="U247" s="160"/>
      <c r="V247" s="163"/>
      <c r="W247" s="151"/>
    </row>
    <row r="248" spans="1:23" ht="20.100000000000001" customHeight="1">
      <c r="A248" s="164"/>
      <c r="B248" s="164"/>
      <c r="C248" s="164"/>
      <c r="D248" s="164"/>
      <c r="E248" s="160"/>
      <c r="F248" s="160"/>
      <c r="G248" s="160"/>
      <c r="H248" s="160"/>
      <c r="I248" s="160"/>
      <c r="J248" s="160"/>
      <c r="K248" s="161"/>
      <c r="L248" s="160"/>
      <c r="M248" s="166"/>
      <c r="N248" s="166"/>
      <c r="O248" s="161"/>
      <c r="P248" s="166"/>
      <c r="Q248" s="166"/>
      <c r="R248" s="166"/>
      <c r="S248" s="166"/>
      <c r="T248" s="162"/>
      <c r="U248" s="160"/>
      <c r="V248" s="163"/>
      <c r="W248" s="151"/>
    </row>
    <row r="249" spans="1:23" ht="20.100000000000001" customHeight="1">
      <c r="A249" s="164"/>
      <c r="B249" s="164"/>
      <c r="C249" s="164"/>
      <c r="D249" s="164"/>
      <c r="E249" s="160"/>
      <c r="F249" s="160"/>
      <c r="G249" s="160"/>
      <c r="H249" s="160"/>
      <c r="I249" s="160"/>
      <c r="J249" s="160"/>
      <c r="K249" s="161"/>
      <c r="L249" s="160"/>
      <c r="M249" s="166"/>
      <c r="N249" s="166"/>
      <c r="O249" s="161"/>
      <c r="P249" s="166"/>
      <c r="Q249" s="166"/>
      <c r="R249" s="166"/>
      <c r="S249" s="166"/>
      <c r="T249" s="162"/>
      <c r="U249" s="160"/>
      <c r="V249" s="163"/>
      <c r="W249" s="151"/>
    </row>
    <row r="250" spans="1:23" ht="20.100000000000001" customHeight="1">
      <c r="A250" s="164"/>
      <c r="B250" s="164"/>
      <c r="C250" s="164"/>
      <c r="D250" s="164"/>
      <c r="E250" s="160"/>
      <c r="F250" s="160"/>
      <c r="G250" s="160"/>
      <c r="H250" s="160"/>
      <c r="I250" s="160"/>
      <c r="J250" s="160"/>
      <c r="K250" s="161"/>
      <c r="L250" s="160"/>
      <c r="M250" s="166"/>
      <c r="N250" s="166"/>
      <c r="O250" s="161"/>
      <c r="P250" s="166"/>
      <c r="Q250" s="166"/>
      <c r="R250" s="166"/>
      <c r="S250" s="166"/>
      <c r="T250" s="162"/>
      <c r="U250" s="160"/>
      <c r="V250" s="163"/>
      <c r="W250" s="151"/>
    </row>
    <row r="251" spans="1:23" ht="20.100000000000001" customHeight="1">
      <c r="A251" s="164"/>
      <c r="B251" s="158"/>
      <c r="C251" s="158"/>
      <c r="D251" s="164"/>
      <c r="E251" s="160"/>
      <c r="F251" s="160"/>
      <c r="G251" s="160"/>
      <c r="H251" s="160"/>
      <c r="I251" s="160"/>
      <c r="J251" s="160"/>
      <c r="K251" s="161"/>
      <c r="L251" s="160"/>
      <c r="M251" s="166"/>
      <c r="N251" s="166"/>
      <c r="O251" s="161"/>
      <c r="P251" s="166"/>
      <c r="Q251" s="166"/>
      <c r="R251" s="166"/>
      <c r="S251" s="166"/>
      <c r="T251" s="162"/>
      <c r="U251" s="160"/>
      <c r="V251" s="163"/>
      <c r="W251" s="151"/>
    </row>
    <row r="252" spans="1:23" ht="20.100000000000001" customHeight="1">
      <c r="A252" s="164"/>
      <c r="B252" s="164"/>
      <c r="C252" s="164"/>
      <c r="D252" s="164"/>
      <c r="E252" s="160"/>
      <c r="F252" s="160"/>
      <c r="G252" s="160"/>
      <c r="H252" s="160"/>
      <c r="I252" s="160"/>
      <c r="J252" s="160"/>
      <c r="K252" s="161"/>
      <c r="L252" s="160"/>
      <c r="M252" s="166"/>
      <c r="N252" s="166"/>
      <c r="O252" s="161"/>
      <c r="P252" s="166"/>
      <c r="Q252" s="166"/>
      <c r="R252" s="166"/>
      <c r="S252" s="166"/>
      <c r="T252" s="162"/>
      <c r="U252" s="160"/>
      <c r="V252" s="163"/>
      <c r="W252" s="151"/>
    </row>
    <row r="253" spans="1:23" ht="20.100000000000001" customHeight="1">
      <c r="A253" s="164"/>
      <c r="B253" s="164"/>
      <c r="C253" s="164"/>
      <c r="D253" s="165"/>
      <c r="E253" s="160"/>
      <c r="F253" s="160"/>
      <c r="G253" s="160"/>
      <c r="H253" s="160"/>
      <c r="I253" s="160"/>
      <c r="J253" s="160"/>
      <c r="K253" s="161"/>
      <c r="L253" s="160"/>
      <c r="M253" s="166"/>
      <c r="N253" s="166"/>
      <c r="O253" s="161"/>
      <c r="P253" s="166"/>
      <c r="Q253" s="166"/>
      <c r="R253" s="166"/>
      <c r="S253" s="166"/>
      <c r="T253" s="162"/>
      <c r="U253" s="160"/>
      <c r="V253" s="163"/>
      <c r="W253" s="151"/>
    </row>
    <row r="254" spans="1:23" ht="20.100000000000001" customHeight="1">
      <c r="A254" s="164"/>
      <c r="B254" s="164"/>
      <c r="C254" s="164"/>
      <c r="D254" s="164"/>
      <c r="E254" s="160"/>
      <c r="F254" s="160"/>
      <c r="G254" s="160"/>
      <c r="H254" s="160"/>
      <c r="I254" s="160"/>
      <c r="J254" s="160"/>
      <c r="K254" s="161"/>
      <c r="L254" s="160"/>
      <c r="M254" s="166"/>
      <c r="N254" s="166"/>
      <c r="O254" s="161"/>
      <c r="P254" s="166"/>
      <c r="Q254" s="166"/>
      <c r="R254" s="166"/>
      <c r="S254" s="166"/>
      <c r="T254" s="162"/>
      <c r="U254" s="160"/>
      <c r="V254" s="163"/>
      <c r="W254" s="151"/>
    </row>
    <row r="255" spans="1:23" ht="20.100000000000001" customHeight="1">
      <c r="A255" s="164"/>
      <c r="B255" s="164"/>
      <c r="C255" s="164"/>
      <c r="D255" s="164"/>
      <c r="E255" s="160"/>
      <c r="F255" s="160"/>
      <c r="G255" s="160"/>
      <c r="H255" s="160"/>
      <c r="I255" s="160"/>
      <c r="J255" s="160"/>
      <c r="K255" s="161"/>
      <c r="L255" s="160"/>
      <c r="M255" s="166"/>
      <c r="N255" s="166"/>
      <c r="O255" s="161"/>
      <c r="P255" s="166"/>
      <c r="Q255" s="166"/>
      <c r="R255" s="166"/>
      <c r="S255" s="166"/>
      <c r="T255" s="162"/>
      <c r="U255" s="160"/>
      <c r="V255" s="163"/>
      <c r="W255" s="151"/>
    </row>
    <row r="256" spans="1:23" ht="19.5" customHeight="1">
      <c r="A256" s="164"/>
      <c r="B256" s="164"/>
      <c r="C256" s="164"/>
      <c r="D256" s="164"/>
      <c r="E256" s="160"/>
      <c r="F256" s="160"/>
      <c r="G256" s="160"/>
      <c r="H256" s="160"/>
      <c r="I256" s="160"/>
      <c r="J256" s="160"/>
      <c r="K256" s="161"/>
      <c r="L256" s="160"/>
      <c r="M256" s="166"/>
      <c r="N256" s="166"/>
      <c r="O256" s="161"/>
      <c r="P256" s="166"/>
      <c r="Q256" s="166"/>
      <c r="R256" s="166"/>
      <c r="S256" s="166"/>
      <c r="T256" s="162"/>
      <c r="U256" s="160"/>
      <c r="V256" s="163"/>
      <c r="W256" s="151"/>
    </row>
    <row r="257" spans="1:23" ht="20.100000000000001" customHeight="1">
      <c r="A257" s="164"/>
      <c r="B257" s="164"/>
      <c r="C257" s="164"/>
      <c r="D257" s="164"/>
      <c r="E257" s="160"/>
      <c r="F257" s="160"/>
      <c r="G257" s="160"/>
      <c r="H257" s="160"/>
      <c r="I257" s="160"/>
      <c r="J257" s="160"/>
      <c r="K257" s="161"/>
      <c r="L257" s="160"/>
      <c r="M257" s="166"/>
      <c r="N257" s="166"/>
      <c r="O257" s="161"/>
      <c r="P257" s="166"/>
      <c r="Q257" s="166"/>
      <c r="R257" s="166"/>
      <c r="S257" s="166"/>
      <c r="T257" s="162"/>
      <c r="U257" s="160"/>
      <c r="V257" s="163"/>
      <c r="W257" s="151"/>
    </row>
    <row r="258" spans="1:23" ht="20.100000000000001" customHeight="1">
      <c r="A258" s="164"/>
      <c r="B258" s="164"/>
      <c r="C258" s="164"/>
      <c r="D258" s="164"/>
      <c r="E258" s="160"/>
      <c r="F258" s="160"/>
      <c r="G258" s="160"/>
      <c r="H258" s="160"/>
      <c r="I258" s="160"/>
      <c r="J258" s="160"/>
      <c r="K258" s="161"/>
      <c r="L258" s="160"/>
      <c r="M258" s="166"/>
      <c r="N258" s="166"/>
      <c r="O258" s="161"/>
      <c r="P258" s="166"/>
      <c r="Q258" s="166"/>
      <c r="R258" s="166"/>
      <c r="S258" s="166"/>
      <c r="T258" s="162"/>
      <c r="U258" s="160"/>
      <c r="V258" s="163"/>
      <c r="W258" s="151"/>
    </row>
    <row r="259" spans="1:23" ht="20.100000000000001" customHeight="1">
      <c r="A259" s="164"/>
      <c r="B259" s="164"/>
      <c r="C259" s="164"/>
      <c r="D259" s="164"/>
      <c r="E259" s="160"/>
      <c r="F259" s="160"/>
      <c r="G259" s="160"/>
      <c r="H259" s="160"/>
      <c r="I259" s="160"/>
      <c r="J259" s="160"/>
      <c r="K259" s="161"/>
      <c r="L259" s="160"/>
      <c r="M259" s="166"/>
      <c r="N259" s="166"/>
      <c r="O259" s="161"/>
      <c r="P259" s="166"/>
      <c r="Q259" s="166"/>
      <c r="R259" s="166"/>
      <c r="S259" s="166"/>
      <c r="T259" s="162"/>
      <c r="U259" s="160"/>
      <c r="V259" s="163"/>
      <c r="W259" s="151"/>
    </row>
    <row r="260" spans="1:23" ht="20.100000000000001" customHeight="1">
      <c r="A260" s="151"/>
      <c r="B260" s="151"/>
      <c r="C260" s="151"/>
      <c r="D260" s="151"/>
      <c r="E260" s="160"/>
      <c r="F260" s="160"/>
      <c r="G260" s="160"/>
      <c r="H260" s="160"/>
      <c r="I260" s="160"/>
      <c r="J260" s="160"/>
      <c r="K260" s="161"/>
      <c r="L260" s="160"/>
      <c r="M260" s="166"/>
      <c r="N260" s="166"/>
      <c r="O260" s="161"/>
      <c r="P260" s="166"/>
      <c r="Q260" s="166"/>
      <c r="R260" s="166"/>
      <c r="S260" s="166"/>
      <c r="T260" s="162"/>
      <c r="U260" s="160"/>
      <c r="V260" s="163"/>
      <c r="W260" s="151"/>
    </row>
    <row r="261" spans="1:23" ht="20.100000000000001" customHeight="1">
      <c r="A261" s="151"/>
      <c r="B261" s="151"/>
      <c r="C261" s="171"/>
      <c r="D261" s="151"/>
      <c r="E261" s="160"/>
      <c r="F261" s="160"/>
      <c r="G261" s="160"/>
      <c r="H261" s="160"/>
      <c r="I261" s="160"/>
      <c r="J261" s="160"/>
      <c r="K261" s="161"/>
      <c r="L261" s="160"/>
      <c r="M261" s="166"/>
      <c r="N261" s="166"/>
      <c r="O261" s="161"/>
      <c r="P261" s="166"/>
      <c r="Q261" s="166"/>
      <c r="R261" s="166"/>
      <c r="S261" s="166"/>
      <c r="T261" s="162"/>
      <c r="U261" s="160"/>
      <c r="V261" s="163"/>
      <c r="W261" s="151"/>
    </row>
    <row r="262" spans="1:23" ht="20.100000000000001" customHeight="1">
      <c r="A262" s="164"/>
      <c r="B262" s="164"/>
      <c r="C262" s="164"/>
      <c r="D262" s="164"/>
      <c r="E262" s="160"/>
      <c r="F262" s="160"/>
      <c r="G262" s="160"/>
      <c r="H262" s="160"/>
      <c r="I262" s="160"/>
      <c r="J262" s="160"/>
      <c r="K262" s="161"/>
      <c r="L262" s="160"/>
      <c r="M262" s="166"/>
      <c r="N262" s="166"/>
      <c r="O262" s="161"/>
      <c r="P262" s="166"/>
      <c r="Q262" s="166"/>
      <c r="R262" s="166"/>
      <c r="S262" s="166"/>
      <c r="T262" s="162"/>
      <c r="U262" s="160"/>
      <c r="V262" s="163"/>
      <c r="W262" s="151"/>
    </row>
    <row r="263" spans="1:23" ht="20.100000000000001" customHeight="1">
      <c r="A263" s="164"/>
      <c r="B263" s="164"/>
      <c r="C263" s="164"/>
      <c r="D263" s="165"/>
      <c r="E263" s="160"/>
      <c r="F263" s="160"/>
      <c r="G263" s="160"/>
      <c r="H263" s="160"/>
      <c r="I263" s="160"/>
      <c r="J263" s="160"/>
      <c r="K263" s="161"/>
      <c r="L263" s="160"/>
      <c r="M263" s="166"/>
      <c r="N263" s="166"/>
      <c r="O263" s="161"/>
      <c r="P263" s="166"/>
      <c r="Q263" s="166"/>
      <c r="R263" s="166"/>
      <c r="S263" s="166"/>
      <c r="T263" s="162"/>
      <c r="U263" s="160"/>
      <c r="V263" s="163"/>
      <c r="W263" s="151"/>
    </row>
    <row r="264" spans="1:23" ht="20.100000000000001" customHeight="1">
      <c r="A264" s="164"/>
      <c r="B264" s="164"/>
      <c r="C264" s="164"/>
      <c r="D264" s="164"/>
      <c r="E264" s="160"/>
      <c r="F264" s="160"/>
      <c r="G264" s="160"/>
      <c r="H264" s="160"/>
      <c r="I264" s="160"/>
      <c r="J264" s="160"/>
      <c r="K264" s="161"/>
      <c r="L264" s="160"/>
      <c r="M264" s="166"/>
      <c r="N264" s="166"/>
      <c r="O264" s="161"/>
      <c r="P264" s="166"/>
      <c r="Q264" s="166"/>
      <c r="R264" s="166"/>
      <c r="S264" s="166"/>
      <c r="T264" s="162"/>
      <c r="U264" s="160"/>
      <c r="V264" s="163"/>
      <c r="W264" s="151"/>
    </row>
    <row r="265" spans="1:23" ht="20.100000000000001" customHeight="1">
      <c r="A265" s="164"/>
      <c r="B265" s="164"/>
      <c r="C265" s="164"/>
      <c r="D265" s="164"/>
      <c r="E265" s="160"/>
      <c r="F265" s="160"/>
      <c r="G265" s="160"/>
      <c r="H265" s="160"/>
      <c r="I265" s="160"/>
      <c r="J265" s="160"/>
      <c r="K265" s="161"/>
      <c r="L265" s="160"/>
      <c r="M265" s="166"/>
      <c r="N265" s="166"/>
      <c r="O265" s="161"/>
      <c r="P265" s="166"/>
      <c r="Q265" s="166"/>
      <c r="R265" s="166"/>
      <c r="S265" s="166"/>
      <c r="T265" s="162"/>
      <c r="U265" s="160"/>
      <c r="V265" s="163"/>
      <c r="W265" s="151"/>
    </row>
    <row r="266" spans="1:23" ht="20.100000000000001" customHeight="1">
      <c r="A266" s="164"/>
      <c r="B266" s="164"/>
      <c r="C266" s="164"/>
      <c r="D266" s="165"/>
      <c r="E266" s="160"/>
      <c r="F266" s="160"/>
      <c r="G266" s="160"/>
      <c r="H266" s="160"/>
      <c r="I266" s="160"/>
      <c r="J266" s="160"/>
      <c r="K266" s="161"/>
      <c r="L266" s="160"/>
      <c r="M266" s="166"/>
      <c r="N266" s="166"/>
      <c r="O266" s="161"/>
      <c r="P266" s="166"/>
      <c r="Q266" s="166"/>
      <c r="R266" s="166"/>
      <c r="S266" s="166"/>
      <c r="T266" s="162"/>
      <c r="U266" s="160"/>
      <c r="V266" s="163"/>
      <c r="W266" s="151"/>
    </row>
    <row r="267" spans="1:23" ht="20.100000000000001" customHeight="1">
      <c r="A267" s="164"/>
      <c r="B267" s="164"/>
      <c r="C267" s="164"/>
      <c r="D267" s="165"/>
      <c r="E267" s="160"/>
      <c r="F267" s="160"/>
      <c r="G267" s="160"/>
      <c r="H267" s="160"/>
      <c r="I267" s="160"/>
      <c r="J267" s="160"/>
      <c r="K267" s="161"/>
      <c r="L267" s="160"/>
      <c r="M267" s="166"/>
      <c r="N267" s="166"/>
      <c r="O267" s="161"/>
      <c r="P267" s="166"/>
      <c r="Q267" s="166"/>
      <c r="R267" s="166"/>
      <c r="S267" s="166"/>
      <c r="T267" s="162"/>
      <c r="U267" s="160"/>
      <c r="V267" s="163"/>
      <c r="W267" s="151"/>
    </row>
    <row r="268" spans="1:23" ht="20.100000000000001" customHeight="1">
      <c r="A268" s="164"/>
      <c r="B268" s="164"/>
      <c r="C268" s="164"/>
      <c r="D268" s="164"/>
      <c r="E268" s="160"/>
      <c r="F268" s="160"/>
      <c r="G268" s="160"/>
      <c r="H268" s="160"/>
      <c r="I268" s="160"/>
      <c r="J268" s="160"/>
      <c r="K268" s="161"/>
      <c r="L268" s="160"/>
      <c r="M268" s="166"/>
      <c r="N268" s="166"/>
      <c r="O268" s="161"/>
      <c r="P268" s="166"/>
      <c r="Q268" s="166"/>
      <c r="R268" s="166"/>
      <c r="S268" s="166"/>
      <c r="T268" s="162"/>
      <c r="U268" s="160"/>
      <c r="V268" s="163"/>
      <c r="W268" s="151"/>
    </row>
    <row r="269" spans="1:23" ht="20.100000000000001" customHeight="1">
      <c r="A269" s="164"/>
      <c r="B269" s="164"/>
      <c r="C269" s="164"/>
      <c r="D269" s="165"/>
      <c r="E269" s="160"/>
      <c r="F269" s="160"/>
      <c r="G269" s="160"/>
      <c r="H269" s="160"/>
      <c r="I269" s="160"/>
      <c r="J269" s="160"/>
      <c r="K269" s="161"/>
      <c r="L269" s="160"/>
      <c r="M269" s="166"/>
      <c r="N269" s="166"/>
      <c r="O269" s="161"/>
      <c r="P269" s="166"/>
      <c r="Q269" s="166"/>
      <c r="R269" s="166"/>
      <c r="S269" s="166"/>
      <c r="T269" s="162"/>
      <c r="U269" s="160"/>
      <c r="V269" s="163"/>
      <c r="W269" s="151"/>
    </row>
    <row r="270" spans="1:23" ht="20.100000000000001" customHeight="1">
      <c r="A270" s="164"/>
      <c r="B270" s="164"/>
      <c r="C270" s="164"/>
      <c r="D270" s="164"/>
      <c r="E270" s="160"/>
      <c r="F270" s="160"/>
      <c r="G270" s="160"/>
      <c r="H270" s="160"/>
      <c r="I270" s="160"/>
      <c r="J270" s="160"/>
      <c r="K270" s="161"/>
      <c r="L270" s="160"/>
      <c r="M270" s="166"/>
      <c r="N270" s="166"/>
      <c r="O270" s="161"/>
      <c r="P270" s="166"/>
      <c r="Q270" s="166"/>
      <c r="R270" s="166"/>
      <c r="S270" s="166"/>
      <c r="T270" s="162"/>
      <c r="U270" s="160"/>
      <c r="V270" s="163"/>
      <c r="W270" s="151"/>
    </row>
    <row r="271" spans="1:23" ht="20.100000000000001" customHeight="1">
      <c r="A271" s="164"/>
      <c r="B271" s="164"/>
      <c r="C271" s="164"/>
      <c r="D271" s="164"/>
      <c r="E271" s="160"/>
      <c r="F271" s="160"/>
      <c r="G271" s="160"/>
      <c r="H271" s="160"/>
      <c r="I271" s="160"/>
      <c r="J271" s="160"/>
      <c r="K271" s="161"/>
      <c r="L271" s="160"/>
      <c r="M271" s="166"/>
      <c r="N271" s="166"/>
      <c r="O271" s="161"/>
      <c r="P271" s="166"/>
      <c r="Q271" s="166"/>
      <c r="R271" s="166"/>
      <c r="S271" s="166"/>
      <c r="T271" s="162"/>
      <c r="U271" s="160"/>
      <c r="V271" s="163"/>
      <c r="W271" s="151"/>
    </row>
    <row r="272" spans="1:23" ht="20.100000000000001" customHeight="1">
      <c r="A272" s="164"/>
      <c r="B272" s="164"/>
      <c r="C272" s="164"/>
      <c r="D272" s="164"/>
      <c r="E272" s="160"/>
      <c r="F272" s="160"/>
      <c r="G272" s="160"/>
      <c r="H272" s="160"/>
      <c r="I272" s="160"/>
      <c r="J272" s="160"/>
      <c r="K272" s="161"/>
      <c r="L272" s="160"/>
      <c r="M272" s="166"/>
      <c r="N272" s="166"/>
      <c r="O272" s="161"/>
      <c r="P272" s="166"/>
      <c r="Q272" s="166"/>
      <c r="R272" s="166"/>
      <c r="S272" s="166"/>
      <c r="T272" s="162"/>
      <c r="U272" s="160"/>
      <c r="V272" s="163"/>
      <c r="W272" s="151"/>
    </row>
    <row r="273" spans="1:23" ht="20.100000000000001" customHeight="1">
      <c r="A273" s="164"/>
      <c r="B273" s="164"/>
      <c r="C273" s="164"/>
      <c r="D273" s="164"/>
      <c r="E273" s="160"/>
      <c r="F273" s="160"/>
      <c r="G273" s="160"/>
      <c r="H273" s="160"/>
      <c r="I273" s="160"/>
      <c r="J273" s="160"/>
      <c r="K273" s="161"/>
      <c r="L273" s="160"/>
      <c r="M273" s="166"/>
      <c r="N273" s="166"/>
      <c r="O273" s="161"/>
      <c r="P273" s="166"/>
      <c r="Q273" s="166"/>
      <c r="R273" s="166"/>
      <c r="S273" s="166"/>
      <c r="T273" s="162"/>
      <c r="U273" s="160"/>
      <c r="V273" s="163"/>
      <c r="W273" s="151"/>
    </row>
    <row r="274" spans="1:23" ht="20.100000000000001" customHeight="1">
      <c r="A274" s="164"/>
      <c r="B274" s="158"/>
      <c r="C274" s="158"/>
      <c r="D274" s="164"/>
      <c r="E274" s="160"/>
      <c r="F274" s="160"/>
      <c r="G274" s="160"/>
      <c r="H274" s="160"/>
      <c r="I274" s="160"/>
      <c r="J274" s="160"/>
      <c r="K274" s="161"/>
      <c r="L274" s="160"/>
      <c r="M274" s="166"/>
      <c r="N274" s="166"/>
      <c r="O274" s="161"/>
      <c r="P274" s="166"/>
      <c r="Q274" s="166"/>
      <c r="R274" s="166"/>
      <c r="S274" s="166"/>
      <c r="T274" s="162"/>
      <c r="U274" s="160"/>
      <c r="V274" s="163"/>
      <c r="W274" s="151"/>
    </row>
    <row r="275" spans="1:23" ht="20.100000000000001" customHeight="1">
      <c r="A275" s="164"/>
      <c r="B275" s="164"/>
      <c r="C275" s="164"/>
      <c r="D275" s="164"/>
      <c r="E275" s="160"/>
      <c r="F275" s="160"/>
      <c r="G275" s="160"/>
      <c r="H275" s="160"/>
      <c r="I275" s="160"/>
      <c r="J275" s="160"/>
      <c r="K275" s="161"/>
      <c r="L275" s="160"/>
      <c r="M275" s="166"/>
      <c r="N275" s="166"/>
      <c r="O275" s="161"/>
      <c r="P275" s="166"/>
      <c r="Q275" s="166"/>
      <c r="R275" s="166"/>
      <c r="S275" s="166"/>
      <c r="T275" s="162"/>
      <c r="U275" s="160"/>
      <c r="V275" s="163"/>
      <c r="W275" s="151"/>
    </row>
    <row r="276" spans="1:23" ht="20.100000000000001" customHeight="1">
      <c r="A276" s="164"/>
      <c r="B276" s="164"/>
      <c r="C276" s="164"/>
      <c r="D276" s="164"/>
      <c r="E276" s="160"/>
      <c r="F276" s="160"/>
      <c r="G276" s="160"/>
      <c r="H276" s="160"/>
      <c r="I276" s="160"/>
      <c r="J276" s="160"/>
      <c r="K276" s="161"/>
      <c r="L276" s="160"/>
      <c r="M276" s="166"/>
      <c r="N276" s="166"/>
      <c r="O276" s="161"/>
      <c r="P276" s="166"/>
      <c r="Q276" s="166"/>
      <c r="R276" s="166"/>
      <c r="S276" s="166"/>
      <c r="T276" s="162"/>
      <c r="U276" s="160"/>
      <c r="V276" s="163"/>
      <c r="W276" s="151"/>
    </row>
    <row r="277" spans="1:23" ht="20.100000000000001" customHeight="1">
      <c r="A277" s="151"/>
      <c r="B277" s="151"/>
      <c r="C277" s="164"/>
      <c r="D277" s="151"/>
      <c r="E277" s="160"/>
      <c r="F277" s="160"/>
      <c r="G277" s="160"/>
      <c r="H277" s="160"/>
      <c r="I277" s="160"/>
      <c r="J277" s="160"/>
      <c r="K277" s="161"/>
      <c r="L277" s="160"/>
      <c r="M277" s="166"/>
      <c r="N277" s="166"/>
      <c r="O277" s="161"/>
      <c r="P277" s="166"/>
      <c r="Q277" s="166"/>
      <c r="R277" s="166"/>
      <c r="S277" s="166"/>
      <c r="T277" s="162"/>
      <c r="U277" s="160"/>
      <c r="V277" s="163"/>
      <c r="W277" s="151"/>
    </row>
    <row r="278" spans="1:23" ht="20.100000000000001" customHeight="1">
      <c r="A278" s="151"/>
      <c r="B278" s="151"/>
      <c r="C278" s="151"/>
      <c r="D278" s="151"/>
      <c r="E278" s="160"/>
      <c r="F278" s="160"/>
      <c r="G278" s="160"/>
      <c r="H278" s="160"/>
      <c r="I278" s="160"/>
      <c r="J278" s="160"/>
      <c r="K278" s="161"/>
      <c r="L278" s="160"/>
      <c r="M278" s="166"/>
      <c r="N278" s="166"/>
      <c r="O278" s="161"/>
      <c r="P278" s="166"/>
      <c r="Q278" s="166"/>
      <c r="R278" s="166"/>
      <c r="S278" s="166"/>
      <c r="T278" s="162"/>
      <c r="U278" s="160"/>
      <c r="V278" s="163"/>
      <c r="W278" s="151"/>
    </row>
    <row r="279" spans="1:23" ht="20.100000000000001" customHeight="1">
      <c r="A279" s="164"/>
      <c r="B279" s="164"/>
      <c r="C279" s="164"/>
      <c r="D279" s="165"/>
      <c r="E279" s="160"/>
      <c r="F279" s="160"/>
      <c r="G279" s="160"/>
      <c r="H279" s="160"/>
      <c r="I279" s="160"/>
      <c r="J279" s="160"/>
      <c r="K279" s="161"/>
      <c r="L279" s="160"/>
      <c r="M279" s="166"/>
      <c r="N279" s="166"/>
      <c r="O279" s="161"/>
      <c r="P279" s="166"/>
      <c r="Q279" s="166"/>
      <c r="R279" s="166"/>
      <c r="S279" s="166"/>
      <c r="T279" s="162"/>
      <c r="U279" s="160"/>
      <c r="V279" s="163"/>
      <c r="W279" s="151"/>
    </row>
    <row r="280" spans="1:23" ht="20.100000000000001" customHeight="1">
      <c r="A280" s="164"/>
      <c r="B280" s="164"/>
      <c r="C280" s="164"/>
      <c r="D280" s="165"/>
      <c r="E280" s="160"/>
      <c r="F280" s="160"/>
      <c r="G280" s="160"/>
      <c r="H280" s="160"/>
      <c r="I280" s="160"/>
      <c r="J280" s="160"/>
      <c r="K280" s="161"/>
      <c r="L280" s="160"/>
      <c r="M280" s="166"/>
      <c r="N280" s="166"/>
      <c r="O280" s="161"/>
      <c r="P280" s="166"/>
      <c r="Q280" s="166"/>
      <c r="R280" s="166"/>
      <c r="S280" s="166"/>
      <c r="T280" s="162"/>
      <c r="U280" s="160"/>
      <c r="V280" s="163"/>
      <c r="W280" s="151"/>
    </row>
    <row r="281" spans="1:23" ht="20.100000000000001" customHeight="1">
      <c r="A281" s="164"/>
      <c r="B281" s="164"/>
      <c r="C281" s="164"/>
      <c r="D281" s="164"/>
      <c r="E281" s="160"/>
      <c r="F281" s="160"/>
      <c r="G281" s="160"/>
      <c r="H281" s="160"/>
      <c r="I281" s="160"/>
      <c r="J281" s="160"/>
      <c r="K281" s="161"/>
      <c r="L281" s="160"/>
      <c r="M281" s="166"/>
      <c r="N281" s="166"/>
      <c r="O281" s="161"/>
      <c r="P281" s="166"/>
      <c r="Q281" s="166"/>
      <c r="R281" s="166"/>
      <c r="S281" s="166"/>
      <c r="T281" s="162"/>
      <c r="U281" s="160"/>
      <c r="V281" s="163"/>
      <c r="W281" s="151"/>
    </row>
    <row r="282" spans="1:23" ht="20.100000000000001" customHeight="1">
      <c r="A282" s="151"/>
      <c r="B282" s="151"/>
      <c r="C282" s="151"/>
      <c r="D282" s="151"/>
      <c r="E282" s="160"/>
      <c r="F282" s="160"/>
      <c r="G282" s="160"/>
      <c r="H282" s="160"/>
      <c r="I282" s="160"/>
      <c r="J282" s="160"/>
      <c r="K282" s="161"/>
      <c r="L282" s="160"/>
      <c r="M282" s="166"/>
      <c r="N282" s="166"/>
      <c r="O282" s="161"/>
      <c r="P282" s="166"/>
      <c r="Q282" s="166"/>
      <c r="R282" s="166"/>
      <c r="S282" s="166"/>
      <c r="T282" s="162"/>
      <c r="U282" s="160"/>
      <c r="V282" s="163"/>
      <c r="W282" s="151"/>
    </row>
    <row r="283" spans="1:23" ht="20.100000000000001" customHeight="1">
      <c r="A283" s="164"/>
      <c r="B283" s="164"/>
      <c r="C283" s="164"/>
      <c r="D283" s="164"/>
      <c r="E283" s="160"/>
      <c r="F283" s="160"/>
      <c r="G283" s="160"/>
      <c r="H283" s="160"/>
      <c r="I283" s="160"/>
      <c r="J283" s="160"/>
      <c r="K283" s="161"/>
      <c r="L283" s="160"/>
      <c r="M283" s="166"/>
      <c r="N283" s="166"/>
      <c r="O283" s="161"/>
      <c r="P283" s="166"/>
      <c r="Q283" s="166"/>
      <c r="R283" s="166"/>
      <c r="S283" s="166"/>
      <c r="T283" s="162"/>
      <c r="U283" s="160"/>
      <c r="V283" s="163"/>
      <c r="W283" s="151"/>
    </row>
    <row r="284" spans="1:23" ht="20.100000000000001" customHeight="1">
      <c r="A284" s="164"/>
      <c r="B284" s="164"/>
      <c r="C284" s="164"/>
      <c r="D284" s="164"/>
      <c r="E284" s="160"/>
      <c r="F284" s="160"/>
      <c r="G284" s="160"/>
      <c r="H284" s="160"/>
      <c r="I284" s="160"/>
      <c r="J284" s="160"/>
      <c r="K284" s="161"/>
      <c r="L284" s="160"/>
      <c r="M284" s="166"/>
      <c r="N284" s="166"/>
      <c r="O284" s="161"/>
      <c r="P284" s="166"/>
      <c r="Q284" s="166"/>
      <c r="R284" s="166"/>
      <c r="S284" s="166"/>
      <c r="T284" s="162"/>
      <c r="U284" s="160"/>
      <c r="V284" s="163"/>
      <c r="W284" s="151"/>
    </row>
    <row r="285" spans="1:23" ht="20.100000000000001" customHeight="1">
      <c r="A285" s="151"/>
      <c r="B285" s="151"/>
      <c r="C285" s="151"/>
      <c r="D285" s="151"/>
      <c r="E285" s="160"/>
      <c r="F285" s="160"/>
      <c r="G285" s="160"/>
      <c r="H285" s="160"/>
      <c r="I285" s="160"/>
      <c r="J285" s="160"/>
      <c r="K285" s="161"/>
      <c r="L285" s="160"/>
      <c r="M285" s="166"/>
      <c r="N285" s="166"/>
      <c r="O285" s="161"/>
      <c r="P285" s="166"/>
      <c r="Q285" s="166"/>
      <c r="R285" s="166"/>
      <c r="S285" s="166"/>
      <c r="T285" s="162"/>
      <c r="U285" s="160"/>
      <c r="V285" s="163"/>
      <c r="W285" s="151"/>
    </row>
    <row r="286" spans="1:23" ht="20.100000000000001" customHeight="1">
      <c r="A286" s="164"/>
      <c r="B286" s="164"/>
      <c r="C286" s="164"/>
      <c r="D286" s="164"/>
      <c r="E286" s="160"/>
      <c r="F286" s="160"/>
      <c r="G286" s="160"/>
      <c r="H286" s="160"/>
      <c r="I286" s="160"/>
      <c r="J286" s="160"/>
      <c r="K286" s="161"/>
      <c r="L286" s="160"/>
      <c r="M286" s="166"/>
      <c r="N286" s="166"/>
      <c r="O286" s="161"/>
      <c r="P286" s="166"/>
      <c r="Q286" s="166"/>
      <c r="R286" s="166"/>
      <c r="S286" s="166"/>
      <c r="T286" s="162"/>
      <c r="U286" s="160"/>
      <c r="V286" s="163"/>
      <c r="W286" s="151"/>
    </row>
    <row r="287" spans="1:23" ht="20.100000000000001" customHeight="1">
      <c r="A287" s="164"/>
      <c r="B287" s="164"/>
      <c r="C287" s="164"/>
      <c r="D287" s="164"/>
      <c r="E287" s="160"/>
      <c r="F287" s="160"/>
      <c r="G287" s="160"/>
      <c r="H287" s="160"/>
      <c r="I287" s="160"/>
      <c r="J287" s="160"/>
      <c r="K287" s="161"/>
      <c r="L287" s="160"/>
      <c r="M287" s="166"/>
      <c r="N287" s="166"/>
      <c r="O287" s="161"/>
      <c r="P287" s="166"/>
      <c r="Q287" s="166"/>
      <c r="R287" s="166"/>
      <c r="S287" s="166"/>
      <c r="T287" s="162"/>
      <c r="U287" s="160"/>
      <c r="V287" s="163"/>
      <c r="W287" s="151"/>
    </row>
    <row r="288" spans="1:23" ht="20.100000000000001" customHeight="1">
      <c r="A288" s="164"/>
      <c r="B288" s="164"/>
      <c r="C288" s="164"/>
      <c r="D288" s="164"/>
      <c r="E288" s="160"/>
      <c r="F288" s="160"/>
      <c r="G288" s="160"/>
      <c r="H288" s="160"/>
      <c r="I288" s="160"/>
      <c r="J288" s="160"/>
      <c r="K288" s="161"/>
      <c r="L288" s="160"/>
      <c r="M288" s="166"/>
      <c r="N288" s="166"/>
      <c r="O288" s="161"/>
      <c r="P288" s="166"/>
      <c r="Q288" s="166"/>
      <c r="R288" s="166"/>
      <c r="S288" s="166"/>
      <c r="T288" s="162"/>
      <c r="U288" s="160"/>
      <c r="V288" s="163"/>
      <c r="W288" s="151"/>
    </row>
    <row r="289" spans="1:23" ht="20.100000000000001" customHeight="1">
      <c r="A289" s="164"/>
      <c r="B289" s="164"/>
      <c r="C289" s="164"/>
      <c r="D289" s="165"/>
      <c r="E289" s="160"/>
      <c r="F289" s="160"/>
      <c r="G289" s="160"/>
      <c r="H289" s="160"/>
      <c r="I289" s="160"/>
      <c r="J289" s="160"/>
      <c r="K289" s="161"/>
      <c r="L289" s="160"/>
      <c r="M289" s="166"/>
      <c r="N289" s="166"/>
      <c r="O289" s="161"/>
      <c r="P289" s="166"/>
      <c r="Q289" s="166"/>
      <c r="R289" s="166"/>
      <c r="S289" s="166"/>
      <c r="T289" s="162"/>
      <c r="U289" s="160"/>
      <c r="V289" s="163"/>
      <c r="W289" s="151"/>
    </row>
    <row r="290" spans="1:23" ht="20.100000000000001" customHeight="1">
      <c r="A290" s="164"/>
      <c r="B290" s="164"/>
      <c r="C290" s="164"/>
      <c r="D290" s="164"/>
      <c r="E290" s="160"/>
      <c r="F290" s="160"/>
      <c r="G290" s="160"/>
      <c r="H290" s="160"/>
      <c r="I290" s="160"/>
      <c r="J290" s="160"/>
      <c r="K290" s="161"/>
      <c r="L290" s="160"/>
      <c r="M290" s="166"/>
      <c r="N290" s="166"/>
      <c r="O290" s="161"/>
      <c r="P290" s="166"/>
      <c r="Q290" s="166"/>
      <c r="R290" s="166"/>
      <c r="S290" s="166"/>
      <c r="T290" s="162"/>
      <c r="U290" s="160"/>
      <c r="V290" s="163"/>
      <c r="W290" s="151"/>
    </row>
    <row r="291" spans="1:23" ht="20.100000000000001" customHeight="1">
      <c r="A291" s="164"/>
      <c r="B291" s="164"/>
      <c r="C291" s="164"/>
      <c r="D291" s="164"/>
      <c r="E291" s="160"/>
      <c r="F291" s="160"/>
      <c r="G291" s="160"/>
      <c r="H291" s="160"/>
      <c r="I291" s="160"/>
      <c r="J291" s="160"/>
      <c r="K291" s="161"/>
      <c r="L291" s="160"/>
      <c r="M291" s="166"/>
      <c r="N291" s="166"/>
      <c r="O291" s="161"/>
      <c r="P291" s="166"/>
      <c r="Q291" s="166"/>
      <c r="R291" s="166"/>
      <c r="S291" s="166"/>
      <c r="T291" s="162"/>
      <c r="U291" s="160"/>
      <c r="V291" s="163"/>
      <c r="W291" s="151"/>
    </row>
    <row r="292" spans="1:23" ht="20.100000000000001" customHeight="1">
      <c r="A292" s="164"/>
      <c r="B292" s="164"/>
      <c r="C292" s="164"/>
      <c r="D292" s="164"/>
      <c r="E292" s="160"/>
      <c r="F292" s="160"/>
      <c r="G292" s="160"/>
      <c r="H292" s="160"/>
      <c r="I292" s="160"/>
      <c r="J292" s="160"/>
      <c r="K292" s="161"/>
      <c r="L292" s="160"/>
      <c r="M292" s="166"/>
      <c r="N292" s="166"/>
      <c r="O292" s="161"/>
      <c r="P292" s="166"/>
      <c r="Q292" s="166"/>
      <c r="R292" s="166"/>
      <c r="S292" s="166"/>
      <c r="T292" s="162"/>
      <c r="U292" s="160"/>
      <c r="V292" s="163"/>
      <c r="W292" s="151"/>
    </row>
    <row r="293" spans="1:23" ht="20.100000000000001" customHeight="1">
      <c r="A293" s="164"/>
      <c r="B293" s="164"/>
      <c r="C293" s="164"/>
      <c r="D293" s="164"/>
      <c r="E293" s="160"/>
      <c r="F293" s="160"/>
      <c r="G293" s="160"/>
      <c r="H293" s="160"/>
      <c r="I293" s="160"/>
      <c r="J293" s="160"/>
      <c r="K293" s="161"/>
      <c r="L293" s="160"/>
      <c r="M293" s="166"/>
      <c r="N293" s="166"/>
      <c r="O293" s="161"/>
      <c r="P293" s="166"/>
      <c r="Q293" s="166"/>
      <c r="R293" s="166"/>
      <c r="S293" s="166"/>
      <c r="T293" s="162"/>
      <c r="U293" s="160"/>
      <c r="V293" s="163"/>
      <c r="W293" s="151"/>
    </row>
    <row r="294" spans="1:23" ht="20.100000000000001" customHeight="1">
      <c r="A294" s="164"/>
      <c r="B294" s="164"/>
      <c r="C294" s="164"/>
      <c r="D294" s="164"/>
      <c r="E294" s="160"/>
      <c r="F294" s="160"/>
      <c r="G294" s="160"/>
      <c r="H294" s="160"/>
      <c r="I294" s="160"/>
      <c r="J294" s="160"/>
      <c r="K294" s="161"/>
      <c r="L294" s="160"/>
      <c r="M294" s="166"/>
      <c r="N294" s="166"/>
      <c r="O294" s="161"/>
      <c r="P294" s="166"/>
      <c r="Q294" s="166"/>
      <c r="R294" s="166"/>
      <c r="S294" s="166"/>
      <c r="T294" s="162"/>
      <c r="U294" s="160"/>
      <c r="V294" s="163"/>
      <c r="W294" s="151"/>
    </row>
    <row r="295" spans="1:23" ht="20.100000000000001" customHeight="1">
      <c r="A295" s="164"/>
      <c r="B295" s="164"/>
      <c r="C295" s="164"/>
      <c r="D295" s="164"/>
      <c r="E295" s="160"/>
      <c r="F295" s="160"/>
      <c r="G295" s="160"/>
      <c r="H295" s="160"/>
      <c r="I295" s="160"/>
      <c r="J295" s="160"/>
      <c r="K295" s="161"/>
      <c r="L295" s="160"/>
      <c r="M295" s="166"/>
      <c r="N295" s="166"/>
      <c r="O295" s="161"/>
      <c r="P295" s="166"/>
      <c r="Q295" s="166"/>
      <c r="R295" s="166"/>
      <c r="S295" s="166"/>
      <c r="T295" s="162"/>
      <c r="U295" s="160"/>
      <c r="V295" s="163"/>
      <c r="W295" s="151"/>
    </row>
    <row r="296" spans="1:23" ht="20.100000000000001" customHeight="1">
      <c r="A296" s="164"/>
      <c r="B296" s="164"/>
      <c r="C296" s="164"/>
      <c r="D296" s="164"/>
      <c r="E296" s="160"/>
      <c r="F296" s="160"/>
      <c r="G296" s="160"/>
      <c r="H296" s="160"/>
      <c r="I296" s="160"/>
      <c r="J296" s="160"/>
      <c r="K296" s="161"/>
      <c r="L296" s="160"/>
      <c r="M296" s="166"/>
      <c r="N296" s="166"/>
      <c r="O296" s="161"/>
      <c r="P296" s="166"/>
      <c r="Q296" s="166"/>
      <c r="R296" s="166"/>
      <c r="S296" s="166"/>
      <c r="T296" s="162"/>
      <c r="U296" s="160"/>
      <c r="V296" s="163"/>
      <c r="W296" s="151"/>
    </row>
    <row r="297" spans="1:23" ht="20.100000000000001" customHeight="1">
      <c r="A297" s="151"/>
      <c r="B297" s="151"/>
      <c r="C297" s="151"/>
      <c r="D297" s="151"/>
      <c r="E297" s="160"/>
      <c r="F297" s="160"/>
      <c r="G297" s="160"/>
      <c r="H297" s="160"/>
      <c r="I297" s="160"/>
      <c r="J297" s="160"/>
      <c r="K297" s="161"/>
      <c r="L297" s="160"/>
      <c r="M297" s="166"/>
      <c r="N297" s="166"/>
      <c r="O297" s="161"/>
      <c r="P297" s="166"/>
      <c r="Q297" s="166"/>
      <c r="R297" s="166"/>
      <c r="S297" s="166"/>
      <c r="T297" s="162"/>
      <c r="U297" s="160"/>
      <c r="V297" s="163"/>
      <c r="W297" s="151"/>
    </row>
    <row r="298" spans="1:23" ht="20.100000000000001" customHeight="1">
      <c r="A298" s="164"/>
      <c r="B298" s="164"/>
      <c r="C298" s="164"/>
      <c r="D298" s="164"/>
      <c r="E298" s="160"/>
      <c r="F298" s="160"/>
      <c r="G298" s="160"/>
      <c r="H298" s="160"/>
      <c r="I298" s="160"/>
      <c r="J298" s="160"/>
      <c r="K298" s="161"/>
      <c r="L298" s="160"/>
      <c r="M298" s="166"/>
      <c r="N298" s="166"/>
      <c r="O298" s="161"/>
      <c r="P298" s="166"/>
      <c r="Q298" s="166"/>
      <c r="R298" s="166"/>
      <c r="S298" s="166"/>
      <c r="T298" s="162"/>
      <c r="U298" s="160"/>
      <c r="V298" s="163"/>
      <c r="W298" s="151"/>
    </row>
    <row r="299" spans="1:23" ht="20.100000000000001" customHeight="1">
      <c r="A299" s="164"/>
      <c r="B299" s="164"/>
      <c r="C299" s="164"/>
      <c r="D299" s="164"/>
      <c r="E299" s="160"/>
      <c r="F299" s="160"/>
      <c r="G299" s="160"/>
      <c r="H299" s="160"/>
      <c r="I299" s="160"/>
      <c r="J299" s="160"/>
      <c r="K299" s="161"/>
      <c r="L299" s="160"/>
      <c r="M299" s="166"/>
      <c r="N299" s="166"/>
      <c r="O299" s="161"/>
      <c r="P299" s="166"/>
      <c r="Q299" s="166"/>
      <c r="R299" s="166"/>
      <c r="S299" s="166"/>
      <c r="T299" s="162"/>
      <c r="U299" s="160"/>
      <c r="V299" s="163"/>
      <c r="W299" s="151"/>
    </row>
    <row r="300" spans="1:23" ht="20.100000000000001" customHeight="1">
      <c r="A300" s="164"/>
      <c r="B300" s="164"/>
      <c r="C300" s="164"/>
      <c r="D300" s="164"/>
      <c r="E300" s="160"/>
      <c r="F300" s="160"/>
      <c r="G300" s="160"/>
      <c r="H300" s="160"/>
      <c r="I300" s="160"/>
      <c r="J300" s="160"/>
      <c r="K300" s="161"/>
      <c r="L300" s="160"/>
      <c r="M300" s="166"/>
      <c r="N300" s="166"/>
      <c r="O300" s="161"/>
      <c r="P300" s="166"/>
      <c r="Q300" s="166"/>
      <c r="R300" s="166"/>
      <c r="S300" s="166"/>
      <c r="T300" s="162"/>
      <c r="U300" s="160"/>
      <c r="V300" s="163"/>
      <c r="W300" s="151"/>
    </row>
    <row r="301" spans="1:23" ht="20.100000000000001" customHeight="1">
      <c r="A301" s="151"/>
      <c r="B301" s="151"/>
      <c r="C301" s="151"/>
      <c r="D301" s="151"/>
      <c r="E301" s="160"/>
      <c r="F301" s="160"/>
      <c r="G301" s="160"/>
      <c r="H301" s="160"/>
      <c r="I301" s="160"/>
      <c r="J301" s="160"/>
      <c r="K301" s="161"/>
      <c r="L301" s="160"/>
      <c r="M301" s="166"/>
      <c r="N301" s="166"/>
      <c r="O301" s="161"/>
      <c r="P301" s="166"/>
      <c r="Q301" s="166"/>
      <c r="R301" s="166"/>
      <c r="S301" s="166"/>
      <c r="T301" s="162"/>
      <c r="U301" s="160"/>
      <c r="V301" s="163"/>
      <c r="W301" s="151"/>
    </row>
    <row r="302" spans="1:23" ht="20.100000000000001" customHeight="1">
      <c r="A302" s="164"/>
      <c r="B302" s="164"/>
      <c r="C302" s="164"/>
      <c r="D302" s="164"/>
      <c r="E302" s="160"/>
      <c r="F302" s="160"/>
      <c r="G302" s="160"/>
      <c r="H302" s="160"/>
      <c r="I302" s="160"/>
      <c r="J302" s="160"/>
      <c r="K302" s="161"/>
      <c r="L302" s="160"/>
      <c r="M302" s="166"/>
      <c r="N302" s="166"/>
      <c r="O302" s="161"/>
      <c r="P302" s="166"/>
      <c r="Q302" s="166"/>
      <c r="R302" s="166"/>
      <c r="S302" s="166"/>
      <c r="T302" s="162"/>
      <c r="U302" s="160"/>
      <c r="V302" s="163"/>
      <c r="W302" s="151"/>
    </row>
    <row r="303" spans="1:23" ht="19.5" customHeight="1">
      <c r="A303" s="164"/>
      <c r="B303" s="164"/>
      <c r="C303" s="164"/>
      <c r="D303" s="164"/>
      <c r="E303" s="160"/>
      <c r="F303" s="160"/>
      <c r="G303" s="160"/>
      <c r="H303" s="160"/>
      <c r="I303" s="160"/>
      <c r="J303" s="160"/>
      <c r="K303" s="161"/>
      <c r="L303" s="160"/>
      <c r="M303" s="166"/>
      <c r="N303" s="166"/>
      <c r="O303" s="161"/>
      <c r="P303" s="166"/>
      <c r="Q303" s="166"/>
      <c r="R303" s="166"/>
      <c r="S303" s="166"/>
      <c r="T303" s="162"/>
      <c r="U303" s="160"/>
      <c r="V303" s="163"/>
      <c r="W303" s="151"/>
    </row>
    <row r="304" spans="1:23" ht="20.100000000000001" customHeight="1">
      <c r="A304" s="151"/>
      <c r="B304" s="151"/>
      <c r="C304" s="164"/>
      <c r="D304" s="151"/>
      <c r="E304" s="160"/>
      <c r="F304" s="160"/>
      <c r="G304" s="160"/>
      <c r="H304" s="160"/>
      <c r="I304" s="160"/>
      <c r="J304" s="160"/>
      <c r="K304" s="161"/>
      <c r="L304" s="160"/>
      <c r="M304" s="166"/>
      <c r="N304" s="166"/>
      <c r="O304" s="161"/>
      <c r="P304" s="166"/>
      <c r="Q304" s="166"/>
      <c r="R304" s="166"/>
      <c r="S304" s="166"/>
      <c r="T304" s="162"/>
      <c r="U304" s="160"/>
      <c r="V304" s="163"/>
      <c r="W304" s="151"/>
    </row>
    <row r="305" spans="1:23" ht="20.100000000000001" customHeight="1">
      <c r="A305" s="151"/>
      <c r="B305" s="151"/>
      <c r="C305" s="164"/>
      <c r="D305" s="151"/>
      <c r="E305" s="160"/>
      <c r="F305" s="160"/>
      <c r="G305" s="160"/>
      <c r="H305" s="160"/>
      <c r="I305" s="160"/>
      <c r="J305" s="160"/>
      <c r="K305" s="161"/>
      <c r="L305" s="160"/>
      <c r="M305" s="166"/>
      <c r="N305" s="166"/>
      <c r="O305" s="161"/>
      <c r="P305" s="166"/>
      <c r="Q305" s="166"/>
      <c r="R305" s="166"/>
      <c r="S305" s="166"/>
      <c r="T305" s="162"/>
      <c r="U305" s="160"/>
      <c r="V305" s="163"/>
      <c r="W305" s="151"/>
    </row>
    <row r="306" spans="1:23" ht="20.100000000000001" customHeight="1">
      <c r="A306" s="151"/>
      <c r="B306" s="151"/>
      <c r="C306" s="164"/>
      <c r="D306" s="151"/>
      <c r="E306" s="160"/>
      <c r="F306" s="160"/>
      <c r="G306" s="160"/>
      <c r="H306" s="160"/>
      <c r="I306" s="160"/>
      <c r="J306" s="160"/>
      <c r="K306" s="161"/>
      <c r="L306" s="160"/>
      <c r="M306" s="166"/>
      <c r="N306" s="166"/>
      <c r="O306" s="161"/>
      <c r="P306" s="166"/>
      <c r="Q306" s="166"/>
      <c r="R306" s="166"/>
      <c r="S306" s="166"/>
      <c r="T306" s="162"/>
      <c r="U306" s="160"/>
      <c r="V306" s="163"/>
      <c r="W306" s="151"/>
    </row>
    <row r="307" spans="1:23" ht="20.100000000000001" customHeight="1">
      <c r="A307" s="151"/>
      <c r="B307" s="151"/>
      <c r="C307" s="164"/>
      <c r="D307" s="151"/>
      <c r="E307" s="160"/>
      <c r="F307" s="160"/>
      <c r="G307" s="160"/>
      <c r="H307" s="160"/>
      <c r="I307" s="160"/>
      <c r="J307" s="160"/>
      <c r="K307" s="161"/>
      <c r="L307" s="160"/>
      <c r="M307" s="166"/>
      <c r="N307" s="166"/>
      <c r="O307" s="161"/>
      <c r="P307" s="166"/>
      <c r="Q307" s="166"/>
      <c r="R307" s="166"/>
      <c r="S307" s="166"/>
      <c r="T307" s="162"/>
      <c r="U307" s="160"/>
      <c r="V307" s="163"/>
      <c r="W307" s="151"/>
    </row>
    <row r="308" spans="1:23" ht="20.100000000000001" customHeight="1">
      <c r="A308" s="151"/>
      <c r="B308" s="151"/>
      <c r="C308" s="151"/>
      <c r="D308" s="151"/>
      <c r="E308" s="160"/>
      <c r="F308" s="160"/>
      <c r="G308" s="160"/>
      <c r="H308" s="160"/>
      <c r="I308" s="160"/>
      <c r="J308" s="160"/>
      <c r="K308" s="161"/>
      <c r="L308" s="160"/>
      <c r="M308" s="166"/>
      <c r="N308" s="166"/>
      <c r="O308" s="161"/>
      <c r="P308" s="166"/>
      <c r="Q308" s="166"/>
      <c r="R308" s="166"/>
      <c r="S308" s="166"/>
      <c r="T308" s="162"/>
      <c r="U308" s="160"/>
      <c r="V308" s="163"/>
      <c r="W308" s="151"/>
    </row>
    <row r="309" spans="1:23" ht="20.100000000000001" customHeight="1">
      <c r="A309" s="164"/>
      <c r="B309" s="164"/>
      <c r="C309" s="164"/>
      <c r="D309" s="164"/>
      <c r="E309" s="160"/>
      <c r="F309" s="160"/>
      <c r="G309" s="160"/>
      <c r="H309" s="160"/>
      <c r="I309" s="160"/>
      <c r="J309" s="160"/>
      <c r="K309" s="161"/>
      <c r="L309" s="160"/>
      <c r="M309" s="166"/>
      <c r="N309" s="166"/>
      <c r="O309" s="161"/>
      <c r="P309" s="166"/>
      <c r="Q309" s="166"/>
      <c r="R309" s="166"/>
      <c r="S309" s="166"/>
      <c r="T309" s="162"/>
      <c r="U309" s="160"/>
      <c r="V309" s="163"/>
      <c r="W309" s="151"/>
    </row>
    <row r="310" spans="1:23" ht="20.100000000000001" customHeight="1">
      <c r="A310" s="151"/>
      <c r="B310" s="151"/>
      <c r="C310" s="151"/>
      <c r="D310" s="151"/>
      <c r="E310" s="160"/>
      <c r="F310" s="160"/>
      <c r="G310" s="160"/>
      <c r="H310" s="160"/>
      <c r="I310" s="160"/>
      <c r="J310" s="160"/>
      <c r="K310" s="161"/>
      <c r="L310" s="160"/>
      <c r="M310" s="166"/>
      <c r="N310" s="166"/>
      <c r="O310" s="161"/>
      <c r="P310" s="166"/>
      <c r="Q310" s="166"/>
      <c r="R310" s="166"/>
      <c r="S310" s="166"/>
      <c r="T310" s="162"/>
      <c r="U310" s="160"/>
      <c r="V310" s="163"/>
      <c r="W310" s="151"/>
    </row>
    <row r="311" spans="1:23" ht="20.100000000000001" customHeight="1">
      <c r="A311" s="164"/>
      <c r="B311" s="164"/>
      <c r="C311" s="164"/>
      <c r="D311" s="165"/>
      <c r="E311" s="160"/>
      <c r="F311" s="160"/>
      <c r="G311" s="160"/>
      <c r="H311" s="160"/>
      <c r="I311" s="160"/>
      <c r="J311" s="160"/>
      <c r="K311" s="161"/>
      <c r="L311" s="160"/>
      <c r="M311" s="166"/>
      <c r="N311" s="166"/>
      <c r="O311" s="161"/>
      <c r="P311" s="166"/>
      <c r="Q311" s="166"/>
      <c r="R311" s="166"/>
      <c r="S311" s="166"/>
      <c r="T311" s="162"/>
      <c r="U311" s="160"/>
      <c r="V311" s="163"/>
      <c r="W311" s="151"/>
    </row>
    <row r="312" spans="1:23" ht="20.100000000000001" customHeight="1">
      <c r="A312" s="164"/>
      <c r="B312" s="164"/>
      <c r="C312" s="164"/>
      <c r="D312" s="164"/>
      <c r="E312" s="160"/>
      <c r="F312" s="160"/>
      <c r="G312" s="160"/>
      <c r="H312" s="160"/>
      <c r="I312" s="160"/>
      <c r="J312" s="160"/>
      <c r="K312" s="161"/>
      <c r="L312" s="160"/>
      <c r="M312" s="166"/>
      <c r="N312" s="166"/>
      <c r="O312" s="161"/>
      <c r="P312" s="166"/>
      <c r="Q312" s="166"/>
      <c r="R312" s="166"/>
      <c r="S312" s="166"/>
      <c r="T312" s="162"/>
      <c r="U312" s="160"/>
      <c r="V312" s="163"/>
      <c r="W312" s="151"/>
    </row>
    <row r="313" spans="1:23" ht="20.100000000000001" customHeight="1">
      <c r="A313" s="164"/>
      <c r="B313" s="164"/>
      <c r="C313" s="164"/>
      <c r="D313" s="165"/>
      <c r="E313" s="160"/>
      <c r="F313" s="160"/>
      <c r="G313" s="160"/>
      <c r="H313" s="160"/>
      <c r="I313" s="160"/>
      <c r="J313" s="160"/>
      <c r="K313" s="161"/>
      <c r="L313" s="160"/>
      <c r="M313" s="166"/>
      <c r="N313" s="166"/>
      <c r="O313" s="161"/>
      <c r="P313" s="166"/>
      <c r="Q313" s="166"/>
      <c r="R313" s="166"/>
      <c r="S313" s="166"/>
      <c r="T313" s="162"/>
      <c r="U313" s="160"/>
      <c r="V313" s="163"/>
      <c r="W313" s="151"/>
    </row>
    <row r="314" spans="1:23" ht="20.100000000000001" customHeight="1">
      <c r="A314" s="164"/>
      <c r="B314" s="164"/>
      <c r="C314" s="164"/>
      <c r="D314" s="164"/>
      <c r="E314" s="160"/>
      <c r="F314" s="160"/>
      <c r="G314" s="160"/>
      <c r="H314" s="160"/>
      <c r="I314" s="160"/>
      <c r="J314" s="160"/>
      <c r="K314" s="161"/>
      <c r="L314" s="160"/>
      <c r="M314" s="166"/>
      <c r="N314" s="166"/>
      <c r="O314" s="161"/>
      <c r="P314" s="166"/>
      <c r="Q314" s="166"/>
      <c r="R314" s="166"/>
      <c r="S314" s="166"/>
      <c r="T314" s="162"/>
      <c r="U314" s="160"/>
      <c r="V314" s="163"/>
      <c r="W314" s="151"/>
    </row>
    <row r="315" spans="1:23" ht="20.100000000000001" customHeight="1">
      <c r="A315" s="151"/>
      <c r="B315" s="151"/>
      <c r="C315" s="151"/>
      <c r="D315" s="165"/>
      <c r="E315" s="160"/>
      <c r="F315" s="160"/>
      <c r="G315" s="160"/>
      <c r="H315" s="160"/>
      <c r="I315" s="160"/>
      <c r="J315" s="160"/>
      <c r="K315" s="161"/>
      <c r="L315" s="160"/>
      <c r="M315" s="166"/>
      <c r="N315" s="166"/>
      <c r="O315" s="161"/>
      <c r="P315" s="166"/>
      <c r="Q315" s="166"/>
      <c r="R315" s="166"/>
      <c r="S315" s="166"/>
      <c r="T315" s="162"/>
      <c r="U315" s="160"/>
      <c r="V315" s="163"/>
      <c r="W315" s="151"/>
    </row>
    <row r="316" spans="1:23" ht="20.100000000000001" customHeight="1">
      <c r="A316" s="164"/>
      <c r="B316" s="164"/>
      <c r="C316" s="164"/>
      <c r="D316" s="164"/>
      <c r="E316" s="160"/>
      <c r="F316" s="160"/>
      <c r="G316" s="160"/>
      <c r="H316" s="160"/>
      <c r="I316" s="160"/>
      <c r="J316" s="160"/>
      <c r="K316" s="161"/>
      <c r="L316" s="160"/>
      <c r="M316" s="166"/>
      <c r="N316" s="166"/>
      <c r="O316" s="161"/>
      <c r="P316" s="166"/>
      <c r="Q316" s="166"/>
      <c r="R316" s="166"/>
      <c r="S316" s="166"/>
      <c r="T316" s="162"/>
      <c r="U316" s="160"/>
      <c r="V316" s="163"/>
      <c r="W316" s="151"/>
    </row>
    <row r="317" spans="1:23" ht="20.100000000000001" customHeight="1">
      <c r="A317" s="151"/>
      <c r="B317" s="151"/>
      <c r="C317" s="151"/>
      <c r="D317" s="165"/>
      <c r="E317" s="160"/>
      <c r="F317" s="160"/>
      <c r="G317" s="160"/>
      <c r="H317" s="160"/>
      <c r="I317" s="160"/>
      <c r="J317" s="160"/>
      <c r="K317" s="161"/>
      <c r="L317" s="160"/>
      <c r="M317" s="166"/>
      <c r="N317" s="166"/>
      <c r="O317" s="161"/>
      <c r="P317" s="166"/>
      <c r="Q317" s="166"/>
      <c r="R317" s="166"/>
      <c r="S317" s="166"/>
      <c r="T317" s="162"/>
      <c r="U317" s="160"/>
      <c r="V317" s="163"/>
      <c r="W317" s="151"/>
    </row>
    <row r="318" spans="1:23" ht="20.100000000000001" customHeight="1">
      <c r="A318" s="151"/>
      <c r="B318" s="151"/>
      <c r="C318" s="151"/>
      <c r="D318" s="151"/>
      <c r="E318" s="160"/>
      <c r="F318" s="160"/>
      <c r="G318" s="160"/>
      <c r="H318" s="160"/>
      <c r="I318" s="160"/>
      <c r="J318" s="160"/>
      <c r="K318" s="161"/>
      <c r="L318" s="160"/>
      <c r="M318" s="166"/>
      <c r="N318" s="166"/>
      <c r="O318" s="161"/>
      <c r="P318" s="166"/>
      <c r="Q318" s="166"/>
      <c r="R318" s="166"/>
      <c r="S318" s="166"/>
      <c r="T318" s="162"/>
      <c r="U318" s="160"/>
      <c r="V318" s="163"/>
      <c r="W318" s="151"/>
    </row>
    <row r="319" spans="1:23" ht="20.100000000000001" customHeight="1">
      <c r="A319" s="164"/>
      <c r="B319" s="164"/>
      <c r="C319" s="164"/>
      <c r="D319" s="164"/>
      <c r="E319" s="160"/>
      <c r="F319" s="160"/>
      <c r="G319" s="160"/>
      <c r="H319" s="160"/>
      <c r="I319" s="160"/>
      <c r="J319" s="160"/>
      <c r="K319" s="161"/>
      <c r="L319" s="160"/>
      <c r="M319" s="166"/>
      <c r="N319" s="166"/>
      <c r="O319" s="161"/>
      <c r="P319" s="166"/>
      <c r="Q319" s="166"/>
      <c r="R319" s="166"/>
      <c r="S319" s="166"/>
      <c r="T319" s="162"/>
      <c r="U319" s="160"/>
      <c r="V319" s="163"/>
      <c r="W319" s="151"/>
    </row>
    <row r="320" spans="1:23" ht="20.100000000000001" customHeight="1">
      <c r="A320" s="164"/>
      <c r="B320" s="164"/>
      <c r="C320" s="164"/>
      <c r="D320" s="164"/>
      <c r="E320" s="160"/>
      <c r="F320" s="160"/>
      <c r="G320" s="160"/>
      <c r="H320" s="160"/>
      <c r="I320" s="160"/>
      <c r="J320" s="160"/>
      <c r="K320" s="161"/>
      <c r="L320" s="160"/>
      <c r="M320" s="166"/>
      <c r="N320" s="166"/>
      <c r="O320" s="161"/>
      <c r="P320" s="166"/>
      <c r="Q320" s="166"/>
      <c r="R320" s="166"/>
      <c r="S320" s="166"/>
      <c r="T320" s="162"/>
      <c r="U320" s="160"/>
      <c r="V320" s="163"/>
      <c r="W320" s="151"/>
    </row>
    <row r="321" spans="1:23" ht="20.100000000000001" customHeight="1">
      <c r="A321" s="164"/>
      <c r="B321" s="164"/>
      <c r="C321" s="164"/>
      <c r="D321" s="164"/>
      <c r="E321" s="160"/>
      <c r="F321" s="160"/>
      <c r="G321" s="160"/>
      <c r="H321" s="160"/>
      <c r="I321" s="160"/>
      <c r="J321" s="160"/>
      <c r="K321" s="161"/>
      <c r="L321" s="160"/>
      <c r="M321" s="166"/>
      <c r="N321" s="166"/>
      <c r="O321" s="161"/>
      <c r="P321" s="166"/>
      <c r="Q321" s="166"/>
      <c r="R321" s="166"/>
      <c r="S321" s="166"/>
      <c r="T321" s="162"/>
      <c r="U321" s="160"/>
      <c r="V321" s="163"/>
      <c r="W321" s="151"/>
    </row>
    <row r="322" spans="1:23" ht="20.100000000000001" customHeight="1">
      <c r="A322" s="164"/>
      <c r="B322" s="164"/>
      <c r="C322" s="164"/>
      <c r="D322" s="164"/>
      <c r="E322" s="160"/>
      <c r="F322" s="160"/>
      <c r="G322" s="160"/>
      <c r="H322" s="160"/>
      <c r="I322" s="160"/>
      <c r="J322" s="160"/>
      <c r="K322" s="161"/>
      <c r="L322" s="160"/>
      <c r="M322" s="166"/>
      <c r="N322" s="166"/>
      <c r="O322" s="161"/>
      <c r="P322" s="166"/>
      <c r="Q322" s="166"/>
      <c r="R322" s="166"/>
      <c r="S322" s="166"/>
      <c r="T322" s="162"/>
      <c r="U322" s="160"/>
      <c r="V322" s="163"/>
      <c r="W322" s="151"/>
    </row>
    <row r="323" spans="1:23" ht="20.100000000000001" customHeight="1">
      <c r="A323" s="151"/>
      <c r="B323" s="151"/>
      <c r="C323" s="151"/>
      <c r="D323" s="151"/>
      <c r="E323" s="160"/>
      <c r="F323" s="160"/>
      <c r="G323" s="160"/>
      <c r="H323" s="160"/>
      <c r="I323" s="160"/>
      <c r="J323" s="160"/>
      <c r="K323" s="161"/>
      <c r="L323" s="160"/>
      <c r="M323" s="166"/>
      <c r="N323" s="166"/>
      <c r="O323" s="161"/>
      <c r="P323" s="166"/>
      <c r="Q323" s="166"/>
      <c r="R323" s="166"/>
      <c r="S323" s="166"/>
      <c r="T323" s="162"/>
      <c r="U323" s="160"/>
      <c r="V323" s="163"/>
      <c r="W323" s="151"/>
    </row>
    <row r="324" spans="1:23" ht="20.100000000000001" customHeight="1">
      <c r="A324" s="164"/>
      <c r="B324" s="164"/>
      <c r="C324" s="164"/>
      <c r="D324" s="164"/>
      <c r="E324" s="160"/>
      <c r="F324" s="160"/>
      <c r="G324" s="160"/>
      <c r="H324" s="160"/>
      <c r="I324" s="160"/>
      <c r="J324" s="160"/>
      <c r="K324" s="161"/>
      <c r="L324" s="160"/>
      <c r="M324" s="166"/>
      <c r="N324" s="166"/>
      <c r="O324" s="161"/>
      <c r="P324" s="166"/>
      <c r="Q324" s="166"/>
      <c r="R324" s="166"/>
      <c r="S324" s="166"/>
      <c r="T324" s="162"/>
      <c r="U324" s="160"/>
      <c r="V324" s="163"/>
      <c r="W324" s="151"/>
    </row>
    <row r="325" spans="1:23" ht="20.100000000000001" customHeight="1">
      <c r="A325" s="164"/>
      <c r="B325" s="164"/>
      <c r="C325" s="164"/>
      <c r="D325" s="164"/>
      <c r="E325" s="160"/>
      <c r="F325" s="160"/>
      <c r="G325" s="160"/>
      <c r="H325" s="160"/>
      <c r="I325" s="160"/>
      <c r="J325" s="160"/>
      <c r="K325" s="161"/>
      <c r="L325" s="160"/>
      <c r="M325" s="166"/>
      <c r="N325" s="166"/>
      <c r="O325" s="161"/>
      <c r="P325" s="166"/>
      <c r="Q325" s="166"/>
      <c r="R325" s="166"/>
      <c r="S325" s="166"/>
      <c r="T325" s="162"/>
      <c r="U325" s="160"/>
      <c r="V325" s="163"/>
      <c r="W325" s="151"/>
    </row>
    <row r="326" spans="1:23" ht="20.100000000000001" customHeight="1">
      <c r="A326" s="164"/>
      <c r="B326" s="164"/>
      <c r="C326" s="164"/>
      <c r="D326" s="165"/>
      <c r="E326" s="160"/>
      <c r="F326" s="160"/>
      <c r="G326" s="160"/>
      <c r="H326" s="160"/>
      <c r="I326" s="160"/>
      <c r="J326" s="160"/>
      <c r="K326" s="161"/>
      <c r="L326" s="160"/>
      <c r="M326" s="166"/>
      <c r="N326" s="166"/>
      <c r="O326" s="161"/>
      <c r="P326" s="166"/>
      <c r="Q326" s="166"/>
      <c r="R326" s="166"/>
      <c r="S326" s="166"/>
      <c r="T326" s="162"/>
      <c r="U326" s="160"/>
      <c r="V326" s="163"/>
      <c r="W326" s="151"/>
    </row>
    <row r="327" spans="1:23" ht="20.100000000000001" customHeight="1">
      <c r="A327" s="164"/>
      <c r="B327" s="164"/>
      <c r="C327" s="164"/>
      <c r="D327" s="164"/>
      <c r="E327" s="160"/>
      <c r="F327" s="160"/>
      <c r="G327" s="160"/>
      <c r="H327" s="160"/>
      <c r="I327" s="160"/>
      <c r="J327" s="160"/>
      <c r="K327" s="161"/>
      <c r="L327" s="160"/>
      <c r="M327" s="166"/>
      <c r="N327" s="166"/>
      <c r="O327" s="161"/>
      <c r="P327" s="166"/>
      <c r="Q327" s="166"/>
      <c r="R327" s="166"/>
      <c r="S327" s="166"/>
      <c r="T327" s="162"/>
      <c r="U327" s="160"/>
      <c r="V327" s="163"/>
      <c r="W327" s="151"/>
    </row>
    <row r="328" spans="1:23" ht="20.100000000000001" customHeight="1">
      <c r="A328" s="164"/>
      <c r="B328" s="164"/>
      <c r="C328" s="164"/>
      <c r="D328" s="164"/>
      <c r="E328" s="160"/>
      <c r="F328" s="160"/>
      <c r="G328" s="160"/>
      <c r="H328" s="160"/>
      <c r="I328" s="160"/>
      <c r="J328" s="160"/>
      <c r="K328" s="161"/>
      <c r="L328" s="160"/>
      <c r="M328" s="166"/>
      <c r="N328" s="166"/>
      <c r="O328" s="161"/>
      <c r="P328" s="166"/>
      <c r="Q328" s="166"/>
      <c r="R328" s="166"/>
      <c r="S328" s="166"/>
      <c r="T328" s="162"/>
      <c r="U328" s="160"/>
      <c r="V328" s="163"/>
      <c r="W328" s="151"/>
    </row>
    <row r="329" spans="1:23" ht="20.100000000000001" customHeight="1">
      <c r="A329" s="164"/>
      <c r="B329" s="164"/>
      <c r="C329" s="164"/>
      <c r="D329" s="164"/>
      <c r="E329" s="160"/>
      <c r="F329" s="160"/>
      <c r="G329" s="160"/>
      <c r="H329" s="160"/>
      <c r="I329" s="160"/>
      <c r="J329" s="160"/>
      <c r="K329" s="161"/>
      <c r="L329" s="160"/>
      <c r="M329" s="166"/>
      <c r="N329" s="166"/>
      <c r="O329" s="161"/>
      <c r="P329" s="166"/>
      <c r="Q329" s="166"/>
      <c r="R329" s="166"/>
      <c r="S329" s="166"/>
      <c r="T329" s="162"/>
      <c r="U329" s="160"/>
      <c r="V329" s="163"/>
      <c r="W329" s="151"/>
    </row>
    <row r="330" spans="1:23" ht="20.100000000000001" customHeight="1">
      <c r="A330" s="164"/>
      <c r="B330" s="164"/>
      <c r="C330" s="164"/>
      <c r="D330" s="165"/>
      <c r="E330" s="160"/>
      <c r="F330" s="160"/>
      <c r="G330" s="160"/>
      <c r="H330" s="160"/>
      <c r="I330" s="160"/>
      <c r="J330" s="160"/>
      <c r="K330" s="161"/>
      <c r="L330" s="160"/>
      <c r="M330" s="166"/>
      <c r="N330" s="166"/>
      <c r="O330" s="161"/>
      <c r="P330" s="166"/>
      <c r="Q330" s="166"/>
      <c r="R330" s="166"/>
      <c r="S330" s="166"/>
      <c r="T330" s="162"/>
      <c r="U330" s="160"/>
      <c r="V330" s="163"/>
      <c r="W330" s="151"/>
    </row>
    <row r="331" spans="1:23" ht="20.100000000000001" customHeight="1">
      <c r="A331" s="164"/>
      <c r="B331" s="164"/>
      <c r="C331" s="164"/>
      <c r="D331" s="164"/>
      <c r="E331" s="160"/>
      <c r="F331" s="160"/>
      <c r="G331" s="160"/>
      <c r="H331" s="160"/>
      <c r="I331" s="160"/>
      <c r="J331" s="160"/>
      <c r="K331" s="161"/>
      <c r="L331" s="160"/>
      <c r="M331" s="166"/>
      <c r="N331" s="166"/>
      <c r="O331" s="161"/>
      <c r="P331" s="166"/>
      <c r="Q331" s="166"/>
      <c r="R331" s="166"/>
      <c r="S331" s="166"/>
      <c r="T331" s="162"/>
      <c r="U331" s="160"/>
      <c r="V331" s="163"/>
      <c r="W331" s="151"/>
    </row>
    <row r="332" spans="1:23" ht="20.100000000000001" customHeight="1">
      <c r="A332" s="164"/>
      <c r="B332" s="164"/>
      <c r="C332" s="164"/>
      <c r="D332" s="164"/>
      <c r="E332" s="160"/>
      <c r="F332" s="160"/>
      <c r="G332" s="160"/>
      <c r="H332" s="160"/>
      <c r="I332" s="160"/>
      <c r="J332" s="160"/>
      <c r="K332" s="161"/>
      <c r="L332" s="160"/>
      <c r="M332" s="166"/>
      <c r="N332" s="166"/>
      <c r="O332" s="161"/>
      <c r="P332" s="166"/>
      <c r="Q332" s="166"/>
      <c r="R332" s="166"/>
      <c r="S332" s="166"/>
      <c r="T332" s="162"/>
      <c r="U332" s="160"/>
      <c r="V332" s="163"/>
      <c r="W332" s="151"/>
    </row>
    <row r="333" spans="1:23" ht="20.100000000000001" customHeight="1">
      <c r="A333" s="164"/>
      <c r="B333" s="164"/>
      <c r="C333" s="164"/>
      <c r="D333" s="164"/>
      <c r="E333" s="160"/>
      <c r="F333" s="160"/>
      <c r="G333" s="160"/>
      <c r="H333" s="160"/>
      <c r="I333" s="160"/>
      <c r="J333" s="160"/>
      <c r="K333" s="161"/>
      <c r="L333" s="160"/>
      <c r="M333" s="166"/>
      <c r="N333" s="166"/>
      <c r="O333" s="161"/>
      <c r="P333" s="166"/>
      <c r="Q333" s="166"/>
      <c r="R333" s="166"/>
      <c r="S333" s="166"/>
      <c r="T333" s="162"/>
      <c r="U333" s="160"/>
      <c r="V333" s="163"/>
      <c r="W333" s="151"/>
    </row>
    <row r="334" spans="1:23" ht="20.100000000000001" customHeight="1">
      <c r="A334" s="164"/>
      <c r="B334" s="164"/>
      <c r="C334" s="164"/>
      <c r="D334" s="164"/>
      <c r="E334" s="160"/>
      <c r="F334" s="160"/>
      <c r="G334" s="160"/>
      <c r="H334" s="160"/>
      <c r="I334" s="160"/>
      <c r="J334" s="160"/>
      <c r="K334" s="161"/>
      <c r="L334" s="160"/>
      <c r="M334" s="166"/>
      <c r="N334" s="166"/>
      <c r="O334" s="161"/>
      <c r="P334" s="166"/>
      <c r="Q334" s="166"/>
      <c r="R334" s="166"/>
      <c r="S334" s="166"/>
      <c r="T334" s="162"/>
      <c r="U334" s="160"/>
      <c r="V334" s="163"/>
      <c r="W334" s="151"/>
    </row>
    <row r="335" spans="1:23" ht="20.100000000000001" customHeight="1">
      <c r="A335" s="164"/>
      <c r="B335" s="164"/>
      <c r="C335" s="164"/>
      <c r="D335" s="165"/>
      <c r="E335" s="160"/>
      <c r="F335" s="160"/>
      <c r="G335" s="160"/>
      <c r="H335" s="160"/>
      <c r="I335" s="160"/>
      <c r="J335" s="160"/>
      <c r="K335" s="161"/>
      <c r="L335" s="160"/>
      <c r="M335" s="166"/>
      <c r="N335" s="166"/>
      <c r="O335" s="161"/>
      <c r="P335" s="166"/>
      <c r="Q335" s="166"/>
      <c r="R335" s="166"/>
      <c r="S335" s="166"/>
      <c r="T335" s="162"/>
      <c r="U335" s="160"/>
      <c r="V335" s="163"/>
      <c r="W335" s="151"/>
    </row>
    <row r="336" spans="1:23" ht="20.100000000000001" customHeight="1">
      <c r="A336" s="164"/>
      <c r="B336" s="164"/>
      <c r="C336" s="164"/>
      <c r="D336" s="164"/>
      <c r="E336" s="160"/>
      <c r="F336" s="160"/>
      <c r="G336" s="160"/>
      <c r="H336" s="160"/>
      <c r="I336" s="160"/>
      <c r="J336" s="160"/>
      <c r="K336" s="161"/>
      <c r="L336" s="160"/>
      <c r="M336" s="166"/>
      <c r="N336" s="166"/>
      <c r="O336" s="161"/>
      <c r="P336" s="166"/>
      <c r="Q336" s="166"/>
      <c r="R336" s="166"/>
      <c r="S336" s="166"/>
      <c r="T336" s="162"/>
      <c r="U336" s="160"/>
      <c r="V336" s="163"/>
      <c r="W336" s="151"/>
    </row>
    <row r="337" spans="1:23" ht="20.100000000000001" customHeight="1">
      <c r="A337" s="151"/>
      <c r="B337" s="151"/>
      <c r="C337" s="151"/>
      <c r="D337" s="165"/>
      <c r="E337" s="160"/>
      <c r="F337" s="160"/>
      <c r="G337" s="160"/>
      <c r="H337" s="160"/>
      <c r="I337" s="160"/>
      <c r="J337" s="160"/>
      <c r="K337" s="161"/>
      <c r="L337" s="160"/>
      <c r="M337" s="166"/>
      <c r="N337" s="166"/>
      <c r="O337" s="161"/>
      <c r="P337" s="166"/>
      <c r="Q337" s="166"/>
      <c r="R337" s="166"/>
      <c r="S337" s="166"/>
      <c r="T337" s="162"/>
      <c r="U337" s="160"/>
      <c r="V337" s="163"/>
      <c r="W337" s="151"/>
    </row>
    <row r="338" spans="1:23" ht="20.100000000000001" customHeight="1">
      <c r="A338" s="164"/>
      <c r="B338" s="164"/>
      <c r="C338" s="164"/>
      <c r="D338" s="164"/>
      <c r="E338" s="160"/>
      <c r="F338" s="160"/>
      <c r="G338" s="160"/>
      <c r="H338" s="160"/>
      <c r="I338" s="160"/>
      <c r="J338" s="160"/>
      <c r="K338" s="161"/>
      <c r="L338" s="160"/>
      <c r="M338" s="166"/>
      <c r="N338" s="166"/>
      <c r="O338" s="161"/>
      <c r="P338" s="166"/>
      <c r="Q338" s="166"/>
      <c r="R338" s="166"/>
      <c r="S338" s="166"/>
      <c r="T338" s="162"/>
      <c r="U338" s="160"/>
      <c r="V338" s="163"/>
      <c r="W338" s="151"/>
    </row>
    <row r="339" spans="1:23" ht="20.100000000000001" customHeight="1">
      <c r="A339" s="164"/>
      <c r="B339" s="164"/>
      <c r="C339" s="164"/>
      <c r="D339" s="164"/>
      <c r="E339" s="160"/>
      <c r="F339" s="160"/>
      <c r="G339" s="160"/>
      <c r="H339" s="160"/>
      <c r="I339" s="160"/>
      <c r="J339" s="160"/>
      <c r="K339" s="161"/>
      <c r="L339" s="160"/>
      <c r="M339" s="166"/>
      <c r="N339" s="166"/>
      <c r="O339" s="161"/>
      <c r="P339" s="166"/>
      <c r="Q339" s="166"/>
      <c r="R339" s="166"/>
      <c r="S339" s="166"/>
      <c r="T339" s="162"/>
      <c r="U339" s="160"/>
      <c r="V339" s="163"/>
      <c r="W339" s="151"/>
    </row>
    <row r="340" spans="1:23" ht="20.100000000000001" customHeight="1">
      <c r="A340" s="164"/>
      <c r="B340" s="164"/>
      <c r="C340" s="164"/>
      <c r="D340" s="164"/>
      <c r="E340" s="160"/>
      <c r="F340" s="160"/>
      <c r="G340" s="160"/>
      <c r="H340" s="160"/>
      <c r="I340" s="160"/>
      <c r="J340" s="160"/>
      <c r="K340" s="161"/>
      <c r="L340" s="160"/>
      <c r="M340" s="166"/>
      <c r="N340" s="166"/>
      <c r="O340" s="161"/>
      <c r="P340" s="166"/>
      <c r="Q340" s="166"/>
      <c r="R340" s="166"/>
      <c r="S340" s="166"/>
      <c r="T340" s="162"/>
      <c r="U340" s="160"/>
      <c r="V340" s="163"/>
      <c r="W340" s="151"/>
    </row>
    <row r="341" spans="1:23" ht="20.100000000000001" customHeight="1">
      <c r="A341" s="164"/>
      <c r="B341" s="164"/>
      <c r="C341" s="164"/>
      <c r="D341" s="164"/>
      <c r="E341" s="160"/>
      <c r="F341" s="160"/>
      <c r="G341" s="160"/>
      <c r="H341" s="160"/>
      <c r="I341" s="160"/>
      <c r="J341" s="160"/>
      <c r="K341" s="161"/>
      <c r="L341" s="160"/>
      <c r="M341" s="166"/>
      <c r="N341" s="166"/>
      <c r="O341" s="161"/>
      <c r="P341" s="166"/>
      <c r="Q341" s="166"/>
      <c r="R341" s="166"/>
      <c r="S341" s="166"/>
      <c r="T341" s="162"/>
      <c r="U341" s="160"/>
      <c r="V341" s="163"/>
      <c r="W341" s="151"/>
    </row>
    <row r="342" spans="1:23" ht="20.100000000000001" customHeight="1">
      <c r="A342" s="164"/>
      <c r="B342" s="164"/>
      <c r="C342" s="164"/>
      <c r="D342" s="164"/>
      <c r="E342" s="160"/>
      <c r="F342" s="160"/>
      <c r="G342" s="160"/>
      <c r="H342" s="160"/>
      <c r="I342" s="160"/>
      <c r="J342" s="160"/>
      <c r="K342" s="161"/>
      <c r="L342" s="160"/>
      <c r="M342" s="166"/>
      <c r="N342" s="166"/>
      <c r="O342" s="161"/>
      <c r="P342" s="166"/>
      <c r="Q342" s="166"/>
      <c r="R342" s="166"/>
      <c r="S342" s="166"/>
      <c r="T342" s="162"/>
      <c r="U342" s="160"/>
      <c r="V342" s="163"/>
      <c r="W342" s="151"/>
    </row>
    <row r="343" spans="1:23" ht="20.100000000000001" customHeight="1">
      <c r="A343" s="164"/>
      <c r="B343" s="164"/>
      <c r="C343" s="164"/>
      <c r="D343" s="164"/>
      <c r="E343" s="160"/>
      <c r="F343" s="160"/>
      <c r="G343" s="160"/>
      <c r="H343" s="160"/>
      <c r="I343" s="160"/>
      <c r="J343" s="160"/>
      <c r="K343" s="161"/>
      <c r="L343" s="160"/>
      <c r="M343" s="166"/>
      <c r="N343" s="166"/>
      <c r="O343" s="161"/>
      <c r="P343" s="166"/>
      <c r="Q343" s="166"/>
      <c r="R343" s="166"/>
      <c r="S343" s="166"/>
      <c r="T343" s="162"/>
      <c r="U343" s="160"/>
      <c r="V343" s="163"/>
      <c r="W343" s="151"/>
    </row>
    <row r="344" spans="1:23" ht="20.100000000000001" customHeight="1">
      <c r="A344" s="151"/>
      <c r="B344" s="151"/>
      <c r="C344" s="151"/>
      <c r="D344" s="151"/>
      <c r="E344" s="160"/>
      <c r="F344" s="160"/>
      <c r="G344" s="160"/>
      <c r="H344" s="160"/>
      <c r="I344" s="160"/>
      <c r="J344" s="160"/>
      <c r="K344" s="161"/>
      <c r="L344" s="160"/>
      <c r="M344" s="166"/>
      <c r="N344" s="166"/>
      <c r="O344" s="161"/>
      <c r="P344" s="166"/>
      <c r="Q344" s="166"/>
      <c r="R344" s="166"/>
      <c r="S344" s="166"/>
      <c r="T344" s="162"/>
      <c r="U344" s="160"/>
      <c r="V344" s="163"/>
      <c r="W344" s="151"/>
    </row>
    <row r="345" spans="1:23" ht="20.100000000000001" customHeight="1">
      <c r="A345" s="164"/>
      <c r="B345" s="164"/>
      <c r="C345" s="164"/>
      <c r="D345" s="164"/>
      <c r="E345" s="160"/>
      <c r="F345" s="160"/>
      <c r="G345" s="160"/>
      <c r="H345" s="160"/>
      <c r="I345" s="160"/>
      <c r="J345" s="160"/>
      <c r="K345" s="161"/>
      <c r="L345" s="160"/>
      <c r="M345" s="166"/>
      <c r="N345" s="166"/>
      <c r="O345" s="161"/>
      <c r="P345" s="166"/>
      <c r="Q345" s="166"/>
      <c r="R345" s="166"/>
      <c r="S345" s="166"/>
      <c r="T345" s="162"/>
      <c r="U345" s="160"/>
      <c r="V345" s="163"/>
      <c r="W345" s="151"/>
    </row>
    <row r="346" spans="1:23" ht="20.100000000000001" customHeight="1">
      <c r="A346" s="151"/>
      <c r="B346" s="151"/>
      <c r="C346" s="151"/>
      <c r="D346" s="151"/>
      <c r="E346" s="160"/>
      <c r="F346" s="160"/>
      <c r="G346" s="160"/>
      <c r="H346" s="160"/>
      <c r="I346" s="160"/>
      <c r="J346" s="160"/>
      <c r="K346" s="161"/>
      <c r="L346" s="160"/>
      <c r="M346" s="166"/>
      <c r="N346" s="166"/>
      <c r="O346" s="161"/>
      <c r="P346" s="166"/>
      <c r="Q346" s="166"/>
      <c r="R346" s="166"/>
      <c r="S346" s="166"/>
      <c r="T346" s="162"/>
      <c r="U346" s="160"/>
      <c r="V346" s="163"/>
      <c r="W346" s="151"/>
    </row>
    <row r="347" spans="1:23" ht="20.100000000000001" customHeight="1">
      <c r="A347" s="151"/>
      <c r="B347" s="151"/>
      <c r="C347" s="151"/>
      <c r="D347" s="151"/>
      <c r="E347" s="160"/>
      <c r="F347" s="160"/>
      <c r="G347" s="160"/>
      <c r="H347" s="160"/>
      <c r="I347" s="160"/>
      <c r="J347" s="160"/>
      <c r="K347" s="161"/>
      <c r="L347" s="160"/>
      <c r="M347" s="166"/>
      <c r="N347" s="166"/>
      <c r="O347" s="161"/>
      <c r="P347" s="166"/>
      <c r="Q347" s="166"/>
      <c r="R347" s="166"/>
      <c r="S347" s="166"/>
      <c r="T347" s="162"/>
      <c r="U347" s="160"/>
      <c r="V347" s="163"/>
      <c r="W347" s="151"/>
    </row>
    <row r="348" spans="1:23" ht="20.100000000000001" customHeight="1">
      <c r="A348" s="172"/>
      <c r="B348" s="172"/>
      <c r="C348" s="172"/>
      <c r="D348" s="172"/>
      <c r="E348" s="172"/>
      <c r="F348" s="172"/>
      <c r="G348" s="172"/>
      <c r="H348" s="172"/>
      <c r="I348" s="173"/>
      <c r="J348" s="174"/>
      <c r="K348" s="173"/>
      <c r="L348" s="174"/>
      <c r="M348" s="173"/>
      <c r="N348" s="173"/>
      <c r="O348" s="173"/>
      <c r="P348" s="173"/>
      <c r="Q348" s="173"/>
      <c r="R348" s="173"/>
      <c r="S348" s="173"/>
      <c r="T348" s="175"/>
      <c r="U348" s="174"/>
      <c r="V348" s="176"/>
      <c r="W348" s="172"/>
    </row>
    <row r="349" spans="1:23" ht="20.100000000000001" customHeight="1">
      <c r="A349" s="172"/>
      <c r="B349" s="172"/>
      <c r="C349" s="172"/>
      <c r="D349" s="172"/>
      <c r="E349" s="172"/>
      <c r="F349" s="172"/>
      <c r="G349" s="172"/>
      <c r="H349" s="172"/>
      <c r="I349" s="173"/>
      <c r="J349" s="174"/>
      <c r="K349" s="173"/>
      <c r="L349" s="174"/>
      <c r="M349" s="173"/>
      <c r="N349" s="173"/>
      <c r="O349" s="173"/>
      <c r="P349" s="173"/>
      <c r="Q349" s="173"/>
      <c r="R349" s="173"/>
      <c r="S349" s="173"/>
      <c r="T349" s="175"/>
      <c r="U349" s="174"/>
      <c r="V349" s="176"/>
      <c r="W349" s="172"/>
    </row>
  </sheetData>
  <autoFilter ref="A18:W349" xr:uid="{00000000-0001-0000-0000-000000000000}"/>
  <sortState xmlns:xlrd2="http://schemas.microsoft.com/office/spreadsheetml/2017/richdata2" ref="A19:R340">
    <sortCondition ref="C19"/>
  </sortState>
  <mergeCells count="21">
    <mergeCell ref="A6:D6"/>
    <mergeCell ref="A1:D1"/>
    <mergeCell ref="A2:D2"/>
    <mergeCell ref="A3:D3"/>
    <mergeCell ref="A4:D4"/>
    <mergeCell ref="A5:D5"/>
    <mergeCell ref="E15:W17"/>
    <mergeCell ref="A7:D7"/>
    <mergeCell ref="A8:D8"/>
    <mergeCell ref="A16:C16"/>
    <mergeCell ref="A17:C17"/>
    <mergeCell ref="A15:C15"/>
    <mergeCell ref="S14:U14"/>
    <mergeCell ref="V14:W14"/>
    <mergeCell ref="S11:U12"/>
    <mergeCell ref="S13:W13"/>
    <mergeCell ref="A10:C13"/>
    <mergeCell ref="D11:R13"/>
    <mergeCell ref="A14:C14"/>
    <mergeCell ref="D14:R14"/>
    <mergeCell ref="D10:W10"/>
  </mergeCells>
  <pageMargins left="0.25" right="0.25" top="0.75" bottom="0.75" header="0.3" footer="0.3"/>
  <pageSetup scale="85" orientation="landscape" blackAndWhite="1" r:id="rId1"/>
  <headerFooter alignWithMargins="0">
    <oddFooter>&amp;C&amp;P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349"/>
  <sheetViews>
    <sheetView topLeftCell="E10" zoomScaleNormal="100" workbookViewId="0">
      <pane ySplit="11" topLeftCell="A21" activePane="bottomLeft" state="frozen"/>
      <selection activeCell="A10" sqref="A10"/>
      <selection pane="bottomLeft" activeCell="T13" sqref="T13:X13"/>
    </sheetView>
  </sheetViews>
  <sheetFormatPr baseColWidth="10" defaultColWidth="11.42578125" defaultRowHeight="12.75"/>
  <cols>
    <col min="1" max="1" width="11.42578125" style="1"/>
    <col min="2" max="2" width="13.140625" style="1" customWidth="1"/>
    <col min="3" max="3" width="14" style="1" customWidth="1"/>
    <col min="4" max="4" width="38.28515625" style="1" customWidth="1"/>
    <col min="5" max="5" width="17.28515625" style="1" customWidth="1"/>
    <col min="6" max="6" width="11.42578125" style="1" customWidth="1"/>
    <col min="7" max="7" width="11.5703125" style="1" customWidth="1"/>
    <col min="8" max="8" width="11.42578125" style="1" customWidth="1"/>
    <col min="9" max="9" width="7.28515625" style="1" customWidth="1"/>
    <col min="10" max="10" width="8.140625" style="1" customWidth="1"/>
    <col min="11" max="11" width="8.7109375" style="1" bestFit="1" customWidth="1"/>
    <col min="12" max="12" width="7.7109375" style="2" customWidth="1"/>
    <col min="13" max="13" width="11.5703125" style="1" customWidth="1"/>
    <col min="14" max="14" width="0.140625" style="1" customWidth="1"/>
    <col min="15" max="15" width="14.85546875" style="1" customWidth="1"/>
    <col min="16" max="16" width="10.85546875" style="1" customWidth="1"/>
    <col min="17" max="17" width="15.85546875" style="1" customWidth="1"/>
    <col min="18" max="18" width="12.5703125" style="1" customWidth="1"/>
    <col min="19" max="19" width="16.5703125" style="1" customWidth="1"/>
    <col min="20" max="20" width="12.7109375" style="2" customWidth="1"/>
    <col min="21" max="21" width="9.7109375" style="2" customWidth="1"/>
    <col min="22" max="23" width="11.42578125" style="1"/>
    <col min="24" max="24" width="24.5703125" style="1" customWidth="1"/>
    <col min="25" max="16384" width="11.42578125" style="1"/>
  </cols>
  <sheetData>
    <row r="1" spans="2:24" ht="16.5" customHeight="1">
      <c r="B1" s="184" t="s">
        <v>0</v>
      </c>
      <c r="C1" s="184"/>
      <c r="D1" s="184"/>
      <c r="E1" s="184"/>
      <c r="F1" s="19"/>
      <c r="G1" s="19"/>
      <c r="H1" s="19"/>
      <c r="I1" s="19"/>
      <c r="J1" s="3"/>
      <c r="K1" s="3"/>
      <c r="L1" s="7"/>
      <c r="M1" s="7"/>
      <c r="N1" s="7"/>
      <c r="O1" s="7"/>
      <c r="P1" s="19"/>
      <c r="Q1" s="7"/>
      <c r="R1" s="7"/>
      <c r="S1" s="7"/>
    </row>
    <row r="2" spans="2:24" ht="15.75" customHeight="1">
      <c r="B2" s="233" t="s">
        <v>1</v>
      </c>
      <c r="C2" s="233"/>
      <c r="D2" s="233"/>
      <c r="E2" s="233"/>
      <c r="F2" s="19"/>
      <c r="G2" s="19"/>
      <c r="H2" s="19"/>
      <c r="I2" s="19"/>
      <c r="J2" s="3"/>
      <c r="K2" s="3"/>
      <c r="L2" s="7"/>
      <c r="M2" s="7"/>
      <c r="N2" s="7"/>
      <c r="O2" s="7"/>
      <c r="P2" s="19"/>
      <c r="Q2" s="7"/>
      <c r="R2" s="7"/>
      <c r="S2" s="7"/>
    </row>
    <row r="3" spans="2:24" ht="15.75" customHeight="1">
      <c r="B3" s="233" t="s">
        <v>2</v>
      </c>
      <c r="C3" s="233"/>
      <c r="D3" s="233"/>
      <c r="E3" s="233"/>
      <c r="F3" s="19"/>
      <c r="G3" s="19"/>
      <c r="H3" s="19"/>
      <c r="I3" s="19"/>
      <c r="J3" s="3"/>
      <c r="K3" s="3"/>
      <c r="L3" s="7"/>
      <c r="M3" s="7"/>
      <c r="N3" s="7"/>
      <c r="O3" s="7"/>
      <c r="P3" s="19"/>
      <c r="Q3" s="7"/>
      <c r="R3" s="7"/>
      <c r="S3" s="7"/>
    </row>
    <row r="4" spans="2:24" ht="15.75" customHeight="1">
      <c r="B4" s="233" t="s">
        <v>38</v>
      </c>
      <c r="C4" s="233"/>
      <c r="D4" s="233"/>
      <c r="E4" s="233"/>
      <c r="F4" s="19"/>
      <c r="G4" s="19"/>
      <c r="H4" s="19"/>
      <c r="I4" s="19"/>
      <c r="J4" s="3"/>
      <c r="K4" s="3"/>
      <c r="L4" s="7"/>
      <c r="M4" s="7"/>
      <c r="N4" s="7"/>
      <c r="O4" s="7"/>
      <c r="P4" s="19"/>
      <c r="Q4" s="7"/>
      <c r="R4" s="7"/>
      <c r="S4" s="7"/>
    </row>
    <row r="5" spans="2:24" ht="15.75" customHeight="1">
      <c r="B5" s="233" t="s">
        <v>39</v>
      </c>
      <c r="C5" s="233"/>
      <c r="D5" s="233"/>
      <c r="E5" s="233"/>
      <c r="F5" s="19"/>
      <c r="G5" s="19"/>
      <c r="H5" s="19"/>
      <c r="I5" s="19"/>
      <c r="J5" s="3"/>
      <c r="K5" s="3"/>
      <c r="L5" s="7"/>
      <c r="M5" s="7"/>
      <c r="N5" s="7"/>
      <c r="O5" s="7"/>
      <c r="P5" s="19"/>
      <c r="Q5" s="7"/>
      <c r="R5" s="7"/>
      <c r="S5" s="7"/>
    </row>
    <row r="6" spans="2:24" ht="15.75" customHeight="1">
      <c r="B6" s="233" t="s">
        <v>40</v>
      </c>
      <c r="C6" s="233"/>
      <c r="D6" s="233"/>
      <c r="E6" s="233"/>
      <c r="F6" s="19"/>
      <c r="G6" s="19"/>
      <c r="H6" s="19"/>
      <c r="I6" s="19"/>
      <c r="J6" s="3"/>
      <c r="K6" s="3"/>
      <c r="L6" s="7"/>
      <c r="M6" s="7"/>
      <c r="N6" s="7"/>
      <c r="O6" s="7"/>
      <c r="P6" s="19"/>
      <c r="Q6" s="7"/>
      <c r="R6" s="7"/>
      <c r="S6" s="7"/>
    </row>
    <row r="7" spans="2:24">
      <c r="B7" s="233"/>
      <c r="C7" s="233"/>
      <c r="D7" s="233"/>
      <c r="E7" s="233"/>
      <c r="F7" s="19"/>
      <c r="G7" s="19"/>
      <c r="H7" s="19"/>
      <c r="I7" s="19"/>
      <c r="J7" s="3"/>
      <c r="K7" s="3"/>
      <c r="L7" s="7"/>
      <c r="M7" s="7"/>
      <c r="N7" s="7"/>
      <c r="O7" s="7"/>
      <c r="P7" s="19"/>
      <c r="Q7" s="7"/>
      <c r="R7" s="7"/>
      <c r="S7" s="7"/>
    </row>
    <row r="8" spans="2:24" ht="15.75" customHeight="1">
      <c r="B8" s="233" t="s">
        <v>41</v>
      </c>
      <c r="C8" s="233"/>
      <c r="D8" s="233" t="s">
        <v>41</v>
      </c>
      <c r="E8" s="233"/>
      <c r="F8" s="19"/>
      <c r="G8" s="19"/>
      <c r="H8" s="19"/>
      <c r="I8" s="19"/>
      <c r="J8" s="3"/>
      <c r="K8" s="3"/>
      <c r="L8" s="7"/>
      <c r="M8" s="7"/>
      <c r="N8" s="7"/>
      <c r="O8" s="7"/>
      <c r="P8" s="19"/>
      <c r="Q8" s="7"/>
      <c r="R8" s="7"/>
      <c r="S8" s="7"/>
    </row>
    <row r="9" spans="2:24" ht="13.5" customHeight="1">
      <c r="J9" s="3"/>
      <c r="K9" s="3"/>
      <c r="M9" s="2"/>
      <c r="N9" s="2"/>
      <c r="O9" s="2"/>
      <c r="Q9" s="2"/>
      <c r="R9" s="2"/>
      <c r="S9" s="2"/>
    </row>
    <row r="10" spans="2:24" ht="16.5" customHeight="1">
      <c r="B10" s="236"/>
      <c r="C10" s="236"/>
      <c r="D10" s="236"/>
      <c r="E10" s="241" t="s">
        <v>556</v>
      </c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</row>
    <row r="11" spans="2:24" ht="16.5" customHeight="1">
      <c r="B11" s="236"/>
      <c r="C11" s="236"/>
      <c r="D11" s="236"/>
      <c r="E11" s="242" t="s">
        <v>317</v>
      </c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3" t="s">
        <v>557</v>
      </c>
      <c r="U11" s="243"/>
      <c r="V11" s="243"/>
      <c r="W11" s="60" t="s">
        <v>558</v>
      </c>
      <c r="X11" s="61">
        <v>46266</v>
      </c>
    </row>
    <row r="12" spans="2:24" ht="16.5" customHeight="1">
      <c r="B12" s="236"/>
      <c r="C12" s="236"/>
      <c r="D12" s="236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3"/>
      <c r="U12" s="243"/>
      <c r="V12" s="243"/>
      <c r="W12" s="60" t="s">
        <v>559</v>
      </c>
      <c r="X12" s="62" t="s">
        <v>563</v>
      </c>
    </row>
    <row r="13" spans="2:24" ht="16.5" customHeight="1">
      <c r="B13" s="236"/>
      <c r="C13" s="236"/>
      <c r="D13" s="236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2"/>
      <c r="Q13" s="242"/>
      <c r="R13" s="242"/>
      <c r="S13" s="242"/>
      <c r="T13" s="244" t="s">
        <v>567</v>
      </c>
      <c r="U13" s="244"/>
      <c r="V13" s="244"/>
      <c r="W13" s="244"/>
      <c r="X13" s="244"/>
    </row>
    <row r="14" spans="2:24" ht="16.5" customHeight="1">
      <c r="B14" s="245" t="s">
        <v>560</v>
      </c>
      <c r="C14" s="245"/>
      <c r="D14" s="245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45" t="s">
        <v>561</v>
      </c>
      <c r="U14" s="245"/>
      <c r="V14" s="245"/>
      <c r="W14" s="236"/>
      <c r="X14" s="236"/>
    </row>
    <row r="15" spans="2:24" ht="16.5" customHeight="1">
      <c r="B15" s="201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</row>
    <row r="16" spans="2:24" ht="16.5" customHeight="1">
      <c r="B16" s="234" t="s">
        <v>42</v>
      </c>
      <c r="C16" s="234"/>
      <c r="D16" s="234"/>
      <c r="E16" s="84">
        <v>8</v>
      </c>
      <c r="F16" s="100"/>
      <c r="G16" s="100"/>
      <c r="H16" s="100"/>
      <c r="I16" s="100"/>
      <c r="J16" s="101"/>
      <c r="K16" s="101"/>
      <c r="L16" s="102"/>
      <c r="M16" s="102"/>
      <c r="N16" s="102"/>
      <c r="O16" s="102"/>
      <c r="P16" s="100"/>
      <c r="Q16" s="102"/>
      <c r="R16" s="102"/>
      <c r="S16" s="102"/>
      <c r="T16" s="103"/>
      <c r="U16" s="103"/>
      <c r="V16" s="104"/>
      <c r="W16" s="104"/>
      <c r="X16" s="104"/>
    </row>
    <row r="17" spans="2:26" ht="16.5" customHeight="1">
      <c r="B17" s="234" t="s">
        <v>43</v>
      </c>
      <c r="C17" s="234"/>
      <c r="D17" s="234"/>
      <c r="E17" s="84">
        <v>35</v>
      </c>
      <c r="F17" s="100"/>
      <c r="G17" s="100"/>
      <c r="H17" s="100"/>
      <c r="I17" s="100"/>
      <c r="J17" s="101"/>
      <c r="K17" s="101"/>
      <c r="L17" s="102"/>
      <c r="M17" s="102"/>
      <c r="N17" s="102"/>
      <c r="O17" s="102"/>
      <c r="P17" s="100"/>
      <c r="Q17" s="102"/>
      <c r="R17" s="102"/>
      <c r="S17" s="102"/>
      <c r="T17" s="103"/>
      <c r="U17" s="103"/>
      <c r="V17" s="104"/>
      <c r="W17" s="104"/>
      <c r="X17" s="104"/>
    </row>
    <row r="18" spans="2:26" ht="16.5" customHeight="1">
      <c r="B18" s="234" t="s">
        <v>43</v>
      </c>
      <c r="C18" s="234"/>
      <c r="D18" s="235"/>
      <c r="E18" s="84">
        <v>35</v>
      </c>
      <c r="F18" s="100"/>
      <c r="G18" s="100"/>
      <c r="H18" s="100"/>
      <c r="I18" s="100"/>
      <c r="J18" s="101"/>
      <c r="K18" s="101"/>
      <c r="L18" s="102"/>
      <c r="M18" s="102"/>
      <c r="N18" s="102"/>
      <c r="O18" s="102"/>
      <c r="P18" s="100"/>
      <c r="Q18" s="102"/>
      <c r="R18" s="102"/>
      <c r="S18" s="102"/>
      <c r="T18" s="103"/>
      <c r="U18" s="103"/>
      <c r="V18" s="104"/>
      <c r="W18" s="104"/>
      <c r="X18" s="104"/>
    </row>
    <row r="19" spans="2:26" ht="16.5" customHeight="1">
      <c r="B19" s="237"/>
      <c r="C19" s="238"/>
      <c r="D19" s="238"/>
      <c r="E19" s="238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40"/>
    </row>
    <row r="20" spans="2:26" ht="47.25" customHeight="1">
      <c r="B20" s="96" t="s">
        <v>518</v>
      </c>
      <c r="C20" s="96" t="s">
        <v>517</v>
      </c>
      <c r="D20" s="97" t="s">
        <v>4</v>
      </c>
      <c r="E20" s="97" t="s">
        <v>5</v>
      </c>
      <c r="F20" s="97" t="s">
        <v>531</v>
      </c>
      <c r="G20" s="97" t="s">
        <v>532</v>
      </c>
      <c r="H20" s="97" t="s">
        <v>539</v>
      </c>
      <c r="I20" s="97" t="s">
        <v>541</v>
      </c>
      <c r="J20" s="97" t="s">
        <v>543</v>
      </c>
      <c r="K20" s="97" t="s">
        <v>553</v>
      </c>
      <c r="L20" s="98" t="s">
        <v>30</v>
      </c>
      <c r="M20" s="97" t="s">
        <v>31</v>
      </c>
      <c r="N20" s="97" t="s">
        <v>473</v>
      </c>
      <c r="O20" s="97" t="s">
        <v>474</v>
      </c>
      <c r="P20" s="97" t="s">
        <v>32</v>
      </c>
      <c r="Q20" s="97" t="s">
        <v>33</v>
      </c>
      <c r="R20" s="97" t="s">
        <v>34</v>
      </c>
      <c r="S20" s="97" t="s">
        <v>35</v>
      </c>
      <c r="T20" s="98" t="s">
        <v>36</v>
      </c>
      <c r="U20" s="98" t="s">
        <v>37</v>
      </c>
      <c r="V20" s="98" t="s">
        <v>485</v>
      </c>
      <c r="W20" s="98" t="s">
        <v>486</v>
      </c>
      <c r="X20" s="96" t="s">
        <v>502</v>
      </c>
      <c r="Y20" s="1" t="s">
        <v>524</v>
      </c>
    </row>
    <row r="21" spans="2:26" ht="14.25" customHeight="1">
      <c r="B21" s="87"/>
      <c r="C21" s="87">
        <v>103100535</v>
      </c>
      <c r="D21" s="99" t="s">
        <v>516</v>
      </c>
      <c r="E21" s="88" t="s">
        <v>422</v>
      </c>
      <c r="F21" s="86">
        <v>27</v>
      </c>
      <c r="G21" s="86">
        <v>15</v>
      </c>
      <c r="H21" s="86">
        <v>11</v>
      </c>
      <c r="I21" s="86">
        <v>57</v>
      </c>
      <c r="J21" s="86">
        <v>37</v>
      </c>
      <c r="K21" s="86">
        <v>28</v>
      </c>
      <c r="L21" s="85">
        <f>AVERAGE(F21:K21,)</f>
        <v>25</v>
      </c>
      <c r="M21" s="89">
        <v>36</v>
      </c>
      <c r="N21" s="90">
        <f t="shared" ref="N21:N82" si="0">M21-L21</f>
        <v>11</v>
      </c>
      <c r="O21" s="90">
        <f>L21/2</f>
        <v>12.5</v>
      </c>
      <c r="P21" s="85">
        <f t="shared" ref="P21:P82" si="1">+L21*(0.0333333333333333)*$E$16</f>
        <v>6.6666666666666599</v>
      </c>
      <c r="Q21" s="85">
        <f t="shared" ref="Q21:Q82" si="2">+P21+((L21/30)*$E$16)</f>
        <v>13.333333333333327</v>
      </c>
      <c r="R21" s="85" t="str">
        <f t="shared" ref="R21:R50" si="3">IF(L21=0,"",IF(M21-Q21&lt;=0,"*",""))</f>
        <v/>
      </c>
      <c r="S21" s="85">
        <f t="shared" ref="S21:S82" si="4">+P21+((L21/30)*$E$17)</f>
        <v>35.833333333333329</v>
      </c>
      <c r="T21" s="85">
        <f t="shared" ref="T21:T50" si="5">+(S21-P21)+(Q21-M21)</f>
        <v>6.4999999999999964</v>
      </c>
      <c r="U21" s="91">
        <v>20</v>
      </c>
      <c r="V21" s="86"/>
      <c r="W21" s="85">
        <f>U21-V21</f>
        <v>20</v>
      </c>
      <c r="X21" s="86" t="s">
        <v>520</v>
      </c>
      <c r="Z21" s="1">
        <v>10</v>
      </c>
    </row>
    <row r="22" spans="2:26" ht="14.25" customHeight="1">
      <c r="B22" s="87"/>
      <c r="C22" s="87">
        <v>103100001</v>
      </c>
      <c r="D22" s="99" t="s">
        <v>193</v>
      </c>
      <c r="E22" s="88" t="s">
        <v>423</v>
      </c>
      <c r="F22" s="86">
        <v>0</v>
      </c>
      <c r="G22" s="86">
        <v>0</v>
      </c>
      <c r="H22" s="86">
        <v>0</v>
      </c>
      <c r="I22" s="86">
        <v>0</v>
      </c>
      <c r="J22" s="86">
        <v>1</v>
      </c>
      <c r="K22" s="86">
        <v>0</v>
      </c>
      <c r="L22" s="85">
        <f t="shared" ref="L22:L87" si="6">AVERAGE(F22:K22,)</f>
        <v>0.14285714285714285</v>
      </c>
      <c r="M22" s="89">
        <v>0</v>
      </c>
      <c r="N22" s="90">
        <f t="shared" si="0"/>
        <v>-0.14285714285714285</v>
      </c>
      <c r="O22" s="90">
        <f t="shared" ref="O22:O83" si="7">L22/2</f>
        <v>7.1428571428571425E-2</v>
      </c>
      <c r="P22" s="85">
        <f t="shared" si="1"/>
        <v>3.809523809523805E-2</v>
      </c>
      <c r="Q22" s="85">
        <f t="shared" si="2"/>
        <v>7.6190476190476142E-2</v>
      </c>
      <c r="R22" s="85" t="str">
        <f t="shared" si="3"/>
        <v>*</v>
      </c>
      <c r="S22" s="85">
        <f t="shared" si="4"/>
        <v>0.2047619047619047</v>
      </c>
      <c r="T22" s="85">
        <f t="shared" si="5"/>
        <v>0.2428571428571428</v>
      </c>
      <c r="U22" s="91">
        <v>0</v>
      </c>
      <c r="V22" s="86"/>
      <c r="W22" s="85">
        <f t="shared" ref="W22:W86" si="8">U22-V22</f>
        <v>0</v>
      </c>
      <c r="X22" s="86" t="s">
        <v>523</v>
      </c>
      <c r="Z22" s="1">
        <v>0</v>
      </c>
    </row>
    <row r="23" spans="2:26" ht="14.25" customHeight="1">
      <c r="B23" s="87"/>
      <c r="C23" s="87">
        <v>103100002</v>
      </c>
      <c r="D23" s="99" t="s">
        <v>334</v>
      </c>
      <c r="E23" s="87" t="s">
        <v>44</v>
      </c>
      <c r="F23" s="86">
        <v>13557</v>
      </c>
      <c r="G23" s="86">
        <v>11507</v>
      </c>
      <c r="H23" s="86">
        <v>11907</v>
      </c>
      <c r="I23" s="86">
        <v>11758</v>
      </c>
      <c r="J23" s="86">
        <v>10641</v>
      </c>
      <c r="K23" s="86">
        <v>12677</v>
      </c>
      <c r="L23" s="85">
        <f t="shared" si="6"/>
        <v>10292.428571428571</v>
      </c>
      <c r="M23" s="89">
        <v>13356</v>
      </c>
      <c r="N23" s="90">
        <f t="shared" si="0"/>
        <v>3063.5714285714294</v>
      </c>
      <c r="O23" s="90">
        <f t="shared" si="7"/>
        <v>5146.2142857142853</v>
      </c>
      <c r="P23" s="85">
        <f t="shared" si="1"/>
        <v>2744.647619047616</v>
      </c>
      <c r="Q23" s="85">
        <f t="shared" si="2"/>
        <v>5489.2952380952347</v>
      </c>
      <c r="R23" s="85" t="str">
        <f t="shared" si="3"/>
        <v/>
      </c>
      <c r="S23" s="85">
        <f t="shared" si="4"/>
        <v>14752.480952380949</v>
      </c>
      <c r="T23" s="85">
        <f t="shared" si="5"/>
        <v>4141.1285714285668</v>
      </c>
      <c r="U23" s="91">
        <v>8000</v>
      </c>
      <c r="V23" s="86"/>
      <c r="W23" s="85">
        <f t="shared" si="8"/>
        <v>8000</v>
      </c>
      <c r="X23" s="86" t="s">
        <v>521</v>
      </c>
      <c r="Z23" s="1">
        <v>4000</v>
      </c>
    </row>
    <row r="24" spans="2:26" ht="14.25" customHeight="1">
      <c r="B24" s="87"/>
      <c r="C24" s="87">
        <v>103100006</v>
      </c>
      <c r="D24" s="99" t="s">
        <v>196</v>
      </c>
      <c r="E24" s="87" t="s">
        <v>44</v>
      </c>
      <c r="F24" s="86">
        <v>7635</v>
      </c>
      <c r="G24" s="86">
        <v>7290</v>
      </c>
      <c r="H24" s="86">
        <v>7575</v>
      </c>
      <c r="I24" s="86">
        <v>6524</v>
      </c>
      <c r="J24" s="86">
        <v>6330</v>
      </c>
      <c r="K24" s="86">
        <v>8325</v>
      </c>
      <c r="L24" s="85">
        <f t="shared" si="6"/>
        <v>6239.8571428571431</v>
      </c>
      <c r="M24" s="89">
        <v>9361</v>
      </c>
      <c r="N24" s="90">
        <f t="shared" si="0"/>
        <v>3121.1428571428569</v>
      </c>
      <c r="O24" s="90">
        <f t="shared" si="7"/>
        <v>3119.9285714285716</v>
      </c>
      <c r="P24" s="85">
        <f t="shared" si="1"/>
        <v>1663.961904761903</v>
      </c>
      <c r="Q24" s="85">
        <f t="shared" si="2"/>
        <v>3327.9238095238079</v>
      </c>
      <c r="R24" s="85" t="str">
        <f t="shared" si="3"/>
        <v/>
      </c>
      <c r="S24" s="85">
        <f t="shared" si="4"/>
        <v>8943.7952380952374</v>
      </c>
      <c r="T24" s="85">
        <f t="shared" si="5"/>
        <v>1246.7571428571418</v>
      </c>
      <c r="U24" s="91">
        <v>3000</v>
      </c>
      <c r="V24" s="86"/>
      <c r="W24" s="85">
        <f t="shared" si="8"/>
        <v>3000</v>
      </c>
      <c r="X24" s="86" t="s">
        <v>521</v>
      </c>
      <c r="Z24" s="1">
        <v>1500</v>
      </c>
    </row>
    <row r="25" spans="2:26" ht="14.25" customHeight="1">
      <c r="B25" s="87"/>
      <c r="C25" s="87">
        <v>103100007</v>
      </c>
      <c r="D25" s="99" t="s">
        <v>239</v>
      </c>
      <c r="E25" s="88" t="s">
        <v>423</v>
      </c>
      <c r="F25" s="86">
        <v>1</v>
      </c>
      <c r="G25" s="86">
        <v>0</v>
      </c>
      <c r="H25" s="86">
        <v>0</v>
      </c>
      <c r="I25" s="86">
        <v>0</v>
      </c>
      <c r="J25" s="86">
        <v>2</v>
      </c>
      <c r="K25" s="86">
        <v>3</v>
      </c>
      <c r="L25" s="85">
        <f t="shared" si="6"/>
        <v>0.8571428571428571</v>
      </c>
      <c r="M25" s="89">
        <v>1</v>
      </c>
      <c r="N25" s="90">
        <f t="shared" si="0"/>
        <v>0.1428571428571429</v>
      </c>
      <c r="O25" s="90">
        <f t="shared" si="7"/>
        <v>0.42857142857142855</v>
      </c>
      <c r="P25" s="85">
        <f t="shared" si="1"/>
        <v>0.22857142857142831</v>
      </c>
      <c r="Q25" s="85">
        <f t="shared" si="2"/>
        <v>0.45714285714285685</v>
      </c>
      <c r="R25" s="85" t="str">
        <f t="shared" si="3"/>
        <v/>
      </c>
      <c r="S25" s="85">
        <f t="shared" si="4"/>
        <v>1.2285714285714282</v>
      </c>
      <c r="T25" s="85">
        <f t="shared" si="5"/>
        <v>0.45714285714285674</v>
      </c>
      <c r="U25" s="91">
        <v>0</v>
      </c>
      <c r="V25" s="86"/>
      <c r="W25" s="85">
        <f t="shared" si="8"/>
        <v>0</v>
      </c>
      <c r="X25" s="86" t="s">
        <v>522</v>
      </c>
      <c r="Z25" s="1">
        <v>0</v>
      </c>
    </row>
    <row r="26" spans="2:26" ht="14.25" customHeight="1">
      <c r="B26" s="87"/>
      <c r="C26" s="87">
        <v>103100009</v>
      </c>
      <c r="D26" s="99" t="s">
        <v>224</v>
      </c>
      <c r="E26" s="87" t="s">
        <v>44</v>
      </c>
      <c r="F26" s="86">
        <v>60</v>
      </c>
      <c r="G26" s="86">
        <v>105</v>
      </c>
      <c r="H26" s="86">
        <v>150</v>
      </c>
      <c r="I26" s="86">
        <v>165</v>
      </c>
      <c r="J26" s="86">
        <v>202</v>
      </c>
      <c r="K26" s="86">
        <v>195</v>
      </c>
      <c r="L26" s="85">
        <f t="shared" si="6"/>
        <v>125.28571428571429</v>
      </c>
      <c r="M26" s="89">
        <v>148</v>
      </c>
      <c r="N26" s="90">
        <f t="shared" si="0"/>
        <v>22.714285714285708</v>
      </c>
      <c r="O26" s="90">
        <f t="shared" si="7"/>
        <v>62.642857142857146</v>
      </c>
      <c r="P26" s="85">
        <f t="shared" si="1"/>
        <v>33.409523809523776</v>
      </c>
      <c r="Q26" s="85">
        <f t="shared" si="2"/>
        <v>66.819047619047581</v>
      </c>
      <c r="R26" s="85" t="str">
        <f t="shared" si="3"/>
        <v/>
      </c>
      <c r="S26" s="85">
        <f t="shared" si="4"/>
        <v>179.57619047619045</v>
      </c>
      <c r="T26" s="85">
        <f t="shared" si="5"/>
        <v>64.985714285714266</v>
      </c>
      <c r="U26" s="91">
        <v>200</v>
      </c>
      <c r="V26" s="86"/>
      <c r="W26" s="85">
        <f t="shared" si="8"/>
        <v>200</v>
      </c>
      <c r="X26" s="86" t="s">
        <v>520</v>
      </c>
      <c r="Z26" s="1">
        <v>0</v>
      </c>
    </row>
    <row r="27" spans="2:26" ht="14.25" customHeight="1">
      <c r="B27" s="86"/>
      <c r="C27" s="86">
        <v>103100010</v>
      </c>
      <c r="D27" s="126" t="s">
        <v>371</v>
      </c>
      <c r="E27" s="86" t="s">
        <v>44</v>
      </c>
      <c r="F27" s="86">
        <v>110</v>
      </c>
      <c r="G27" s="86">
        <v>55</v>
      </c>
      <c r="H27" s="86">
        <v>135</v>
      </c>
      <c r="I27" s="86">
        <v>140</v>
      </c>
      <c r="J27" s="86">
        <v>90</v>
      </c>
      <c r="K27" s="86">
        <v>70</v>
      </c>
      <c r="L27" s="85">
        <f t="shared" si="6"/>
        <v>85.714285714285708</v>
      </c>
      <c r="M27" s="89">
        <v>283</v>
      </c>
      <c r="N27" s="90">
        <f t="shared" si="0"/>
        <v>197.28571428571428</v>
      </c>
      <c r="O27" s="90">
        <f t="shared" si="7"/>
        <v>42.857142857142854</v>
      </c>
      <c r="P27" s="85">
        <f t="shared" si="1"/>
        <v>22.857142857142833</v>
      </c>
      <c r="Q27" s="85">
        <f t="shared" si="2"/>
        <v>45.714285714285687</v>
      </c>
      <c r="R27" s="85" t="str">
        <f t="shared" si="3"/>
        <v/>
      </c>
      <c r="S27" s="85">
        <f t="shared" si="4"/>
        <v>122.85714285714282</v>
      </c>
      <c r="T27" s="85">
        <f t="shared" si="5"/>
        <v>-137.28571428571433</v>
      </c>
      <c r="U27" s="91">
        <f t="shared" ref="U27:U85" si="9">IF(T27&gt;8999,(CEILING(T27,1000)),IF(T27&gt;4999,(CEILING(T27,500)),IF(T27&gt;899,(CEILING(T27,300)),IF(T27&gt;99,(CEILING(T27,50)),IF(T27&gt;49,(CEILING(T27,30)),IF(T27&gt;9,(CEILING(T27,5)),IF(T27&lt;=0,0,T27)))))))</f>
        <v>0</v>
      </c>
      <c r="V27" s="86"/>
      <c r="W27" s="85">
        <f t="shared" si="8"/>
        <v>0</v>
      </c>
      <c r="X27" s="86" t="s">
        <v>520</v>
      </c>
      <c r="Z27" s="1">
        <v>0</v>
      </c>
    </row>
    <row r="28" spans="2:26" ht="14.25" customHeight="1">
      <c r="B28" s="87"/>
      <c r="C28" s="87">
        <v>103100012</v>
      </c>
      <c r="D28" s="99" t="s">
        <v>222</v>
      </c>
      <c r="E28" s="87" t="s">
        <v>44</v>
      </c>
      <c r="F28" s="86">
        <v>1615</v>
      </c>
      <c r="G28" s="86">
        <v>1380</v>
      </c>
      <c r="H28" s="86">
        <v>1455</v>
      </c>
      <c r="I28" s="86">
        <v>1845</v>
      </c>
      <c r="J28" s="86">
        <v>1350</v>
      </c>
      <c r="K28" s="86">
        <v>1834</v>
      </c>
      <c r="L28" s="85">
        <f t="shared" si="6"/>
        <v>1354.1428571428571</v>
      </c>
      <c r="M28" s="89">
        <v>2291</v>
      </c>
      <c r="N28" s="90">
        <f t="shared" si="0"/>
        <v>936.85714285714289</v>
      </c>
      <c r="O28" s="90">
        <f t="shared" si="7"/>
        <v>677.07142857142856</v>
      </c>
      <c r="P28" s="85">
        <f t="shared" si="1"/>
        <v>361.10476190476152</v>
      </c>
      <c r="Q28" s="85">
        <f t="shared" si="2"/>
        <v>722.20952380952349</v>
      </c>
      <c r="R28" s="85" t="str">
        <f t="shared" si="3"/>
        <v/>
      </c>
      <c r="S28" s="85">
        <f t="shared" si="4"/>
        <v>1940.938095238095</v>
      </c>
      <c r="T28" s="85">
        <f t="shared" si="5"/>
        <v>11.042857142856974</v>
      </c>
      <c r="U28" s="91">
        <v>500</v>
      </c>
      <c r="V28" s="86"/>
      <c r="W28" s="85">
        <f t="shared" si="8"/>
        <v>500</v>
      </c>
      <c r="X28" s="86" t="s">
        <v>520</v>
      </c>
      <c r="Z28" s="1">
        <v>1000</v>
      </c>
    </row>
    <row r="29" spans="2:26" ht="14.25" customHeight="1">
      <c r="B29" s="87"/>
      <c r="C29" s="87">
        <v>103100013</v>
      </c>
      <c r="D29" s="99" t="s">
        <v>70</v>
      </c>
      <c r="E29" s="87" t="s">
        <v>44</v>
      </c>
      <c r="F29" s="86">
        <v>0</v>
      </c>
      <c r="G29" s="86">
        <v>30</v>
      </c>
      <c r="H29" s="86">
        <v>30</v>
      </c>
      <c r="I29" s="86">
        <v>0</v>
      </c>
      <c r="J29" s="86">
        <v>30</v>
      </c>
      <c r="K29" s="86">
        <v>30</v>
      </c>
      <c r="L29" s="85">
        <f t="shared" si="6"/>
        <v>17.142857142857142</v>
      </c>
      <c r="M29" s="89">
        <v>119</v>
      </c>
      <c r="N29" s="89">
        <f t="shared" si="0"/>
        <v>101.85714285714286</v>
      </c>
      <c r="O29" s="89">
        <f t="shared" si="7"/>
        <v>8.5714285714285712</v>
      </c>
      <c r="P29" s="89">
        <f t="shared" si="1"/>
        <v>4.5714285714285667</v>
      </c>
      <c r="Q29" s="89">
        <f t="shared" si="2"/>
        <v>9.1428571428571388</v>
      </c>
      <c r="R29" s="89" t="str">
        <f t="shared" si="3"/>
        <v/>
      </c>
      <c r="S29" s="89">
        <f t="shared" si="4"/>
        <v>24.571428571428566</v>
      </c>
      <c r="T29" s="89">
        <f t="shared" si="5"/>
        <v>-89.857142857142861</v>
      </c>
      <c r="U29" s="91">
        <f t="shared" si="9"/>
        <v>0</v>
      </c>
      <c r="V29" s="86"/>
      <c r="W29" s="85">
        <f t="shared" si="8"/>
        <v>0</v>
      </c>
      <c r="X29" s="86" t="s">
        <v>520</v>
      </c>
      <c r="Z29" s="1">
        <v>0</v>
      </c>
    </row>
    <row r="30" spans="2:26" ht="14.25" customHeight="1">
      <c r="B30" s="86"/>
      <c r="C30" s="86">
        <v>103100014</v>
      </c>
      <c r="D30" s="126" t="s">
        <v>349</v>
      </c>
      <c r="E30" s="86" t="s">
        <v>444</v>
      </c>
      <c r="F30" s="86">
        <v>6</v>
      </c>
      <c r="G30" s="86">
        <v>5</v>
      </c>
      <c r="H30" s="86">
        <v>5</v>
      </c>
      <c r="I30" s="86">
        <v>5</v>
      </c>
      <c r="J30" s="86">
        <v>2</v>
      </c>
      <c r="K30" s="86">
        <v>16</v>
      </c>
      <c r="L30" s="85">
        <f t="shared" si="6"/>
        <v>5.5714285714285712</v>
      </c>
      <c r="M30" s="89">
        <v>9</v>
      </c>
      <c r="N30" s="90">
        <f t="shared" si="0"/>
        <v>3.4285714285714288</v>
      </c>
      <c r="O30" s="90">
        <f t="shared" si="7"/>
        <v>2.7857142857142856</v>
      </c>
      <c r="P30" s="85">
        <f t="shared" si="1"/>
        <v>1.485714285714284</v>
      </c>
      <c r="Q30" s="85">
        <f t="shared" si="2"/>
        <v>2.9714285714285698</v>
      </c>
      <c r="R30" s="85" t="str">
        <f t="shared" si="3"/>
        <v/>
      </c>
      <c r="S30" s="85">
        <f t="shared" si="4"/>
        <v>7.9857142857142831</v>
      </c>
      <c r="T30" s="85">
        <f t="shared" si="5"/>
        <v>0.47142857142856887</v>
      </c>
      <c r="U30" s="91">
        <v>5</v>
      </c>
      <c r="V30" s="86"/>
      <c r="W30" s="85">
        <f t="shared" si="8"/>
        <v>5</v>
      </c>
      <c r="X30" s="86" t="s">
        <v>521</v>
      </c>
      <c r="Z30" s="1">
        <v>0</v>
      </c>
    </row>
    <row r="31" spans="2:26" ht="14.25" customHeight="1">
      <c r="B31" s="87"/>
      <c r="C31" s="87">
        <v>103100015</v>
      </c>
      <c r="D31" s="99" t="s">
        <v>171</v>
      </c>
      <c r="E31" s="88" t="s">
        <v>422</v>
      </c>
      <c r="F31" s="86">
        <v>3</v>
      </c>
      <c r="G31" s="86">
        <v>2</v>
      </c>
      <c r="H31" s="86">
        <v>2</v>
      </c>
      <c r="I31" s="86">
        <v>0</v>
      </c>
      <c r="J31" s="86">
        <v>0</v>
      </c>
      <c r="K31" s="86">
        <v>0</v>
      </c>
      <c r="L31" s="85">
        <f t="shared" si="6"/>
        <v>1</v>
      </c>
      <c r="M31" s="89">
        <v>6</v>
      </c>
      <c r="N31" s="90">
        <f t="shared" si="0"/>
        <v>5</v>
      </c>
      <c r="O31" s="90">
        <f t="shared" si="7"/>
        <v>0.5</v>
      </c>
      <c r="P31" s="85">
        <f t="shared" si="1"/>
        <v>0.26666666666666639</v>
      </c>
      <c r="Q31" s="85">
        <f t="shared" si="2"/>
        <v>0.53333333333333299</v>
      </c>
      <c r="R31" s="85" t="str">
        <f t="shared" si="3"/>
        <v/>
      </c>
      <c r="S31" s="85">
        <f t="shared" si="4"/>
        <v>1.4333333333333331</v>
      </c>
      <c r="T31" s="85">
        <f t="shared" si="5"/>
        <v>-4.3</v>
      </c>
      <c r="U31" s="91">
        <f>IF(T31&gt;8999,(CEILING(T31,1000)),IF(T31&gt;4999,(CEILING(T31,500)),IF(T31&gt;899,(CEILING(T31,300)),IF(T31&gt;99,(CEILING(T31,50)),IF(T31&gt;49,(CEILING(T31,30)),IF(T31&gt;9,(CEILING(T31,5)),IF(T31&lt;=0,0,T31)))))))</f>
        <v>0</v>
      </c>
      <c r="V31" s="86"/>
      <c r="W31" s="85">
        <f t="shared" si="8"/>
        <v>0</v>
      </c>
      <c r="X31" s="86" t="s">
        <v>521</v>
      </c>
      <c r="Z31" s="1">
        <v>0</v>
      </c>
    </row>
    <row r="32" spans="2:26" ht="14.25" customHeight="1">
      <c r="B32" s="87"/>
      <c r="C32" s="87">
        <v>103100017</v>
      </c>
      <c r="D32" s="99" t="s">
        <v>335</v>
      </c>
      <c r="E32" s="88" t="s">
        <v>44</v>
      </c>
      <c r="F32" s="86">
        <v>3360</v>
      </c>
      <c r="G32" s="86">
        <v>2950</v>
      </c>
      <c r="H32" s="86">
        <v>2440</v>
      </c>
      <c r="I32" s="86">
        <v>2160</v>
      </c>
      <c r="J32" s="86">
        <v>2550</v>
      </c>
      <c r="K32" s="86">
        <v>3330</v>
      </c>
      <c r="L32" s="85">
        <f t="shared" si="6"/>
        <v>2398.5714285714284</v>
      </c>
      <c r="M32" s="89">
        <v>2909</v>
      </c>
      <c r="N32" s="90">
        <f t="shared" si="0"/>
        <v>510.42857142857156</v>
      </c>
      <c r="O32" s="90">
        <f t="shared" si="7"/>
        <v>1199.2857142857142</v>
      </c>
      <c r="P32" s="85">
        <f t="shared" si="1"/>
        <v>639.61904761904691</v>
      </c>
      <c r="Q32" s="85">
        <f t="shared" si="2"/>
        <v>1279.2380952380945</v>
      </c>
      <c r="R32" s="85" t="str">
        <f t="shared" si="3"/>
        <v/>
      </c>
      <c r="S32" s="85">
        <f t="shared" si="4"/>
        <v>3437.9523809523798</v>
      </c>
      <c r="T32" s="85">
        <f t="shared" si="5"/>
        <v>1168.5714285714275</v>
      </c>
      <c r="U32" s="91">
        <v>2000</v>
      </c>
      <c r="V32" s="86"/>
      <c r="W32" s="85">
        <f t="shared" si="8"/>
        <v>2000</v>
      </c>
      <c r="X32" s="86" t="s">
        <v>521</v>
      </c>
      <c r="Z32" s="1">
        <v>1200</v>
      </c>
    </row>
    <row r="33" spans="2:26" ht="14.25" customHeight="1">
      <c r="B33" s="87"/>
      <c r="C33" s="87">
        <v>103100018</v>
      </c>
      <c r="D33" s="99" t="s">
        <v>325</v>
      </c>
      <c r="E33" s="87" t="s">
        <v>425</v>
      </c>
      <c r="F33" s="86">
        <v>2</v>
      </c>
      <c r="G33" s="86">
        <v>0</v>
      </c>
      <c r="H33" s="86">
        <v>0</v>
      </c>
      <c r="I33" s="86">
        <v>1</v>
      </c>
      <c r="J33" s="86">
        <v>5</v>
      </c>
      <c r="K33" s="86">
        <v>8</v>
      </c>
      <c r="L33" s="85">
        <f t="shared" si="6"/>
        <v>2.2857142857142856</v>
      </c>
      <c r="M33" s="89">
        <v>7</v>
      </c>
      <c r="N33" s="90">
        <v>15</v>
      </c>
      <c r="O33" s="90">
        <f t="shared" si="7"/>
        <v>1.1428571428571428</v>
      </c>
      <c r="P33" s="85">
        <f t="shared" si="1"/>
        <v>0.6095238095238088</v>
      </c>
      <c r="Q33" s="85">
        <f t="shared" si="2"/>
        <v>1.2190476190476183</v>
      </c>
      <c r="R33" s="85" t="str">
        <f t="shared" si="3"/>
        <v/>
      </c>
      <c r="S33" s="85">
        <f t="shared" si="4"/>
        <v>3.2761904761904752</v>
      </c>
      <c r="T33" s="85">
        <f t="shared" si="5"/>
        <v>-3.1142857142857152</v>
      </c>
      <c r="U33" s="91">
        <v>10</v>
      </c>
      <c r="V33" s="86"/>
      <c r="W33" s="85">
        <f t="shared" si="8"/>
        <v>10</v>
      </c>
      <c r="X33" s="86" t="s">
        <v>521</v>
      </c>
      <c r="Z33" s="1">
        <v>0</v>
      </c>
    </row>
    <row r="34" spans="2:26" ht="14.25" customHeight="1">
      <c r="B34" s="87"/>
      <c r="C34" s="87">
        <v>103100016</v>
      </c>
      <c r="D34" s="99" t="s">
        <v>525</v>
      </c>
      <c r="E34" s="87" t="s">
        <v>526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5">
        <v>0</v>
      </c>
      <c r="M34" s="89">
        <v>0</v>
      </c>
      <c r="N34" s="90"/>
      <c r="O34" s="90">
        <f t="shared" si="7"/>
        <v>0</v>
      </c>
      <c r="P34" s="85">
        <f t="shared" si="1"/>
        <v>0</v>
      </c>
      <c r="Q34" s="85">
        <f t="shared" si="2"/>
        <v>0</v>
      </c>
      <c r="R34" s="85"/>
      <c r="S34" s="85">
        <f t="shared" si="4"/>
        <v>0</v>
      </c>
      <c r="T34" s="85">
        <f t="shared" si="5"/>
        <v>0</v>
      </c>
      <c r="U34" s="91">
        <f t="shared" si="9"/>
        <v>0</v>
      </c>
      <c r="V34" s="86"/>
      <c r="W34" s="85">
        <f t="shared" si="8"/>
        <v>0</v>
      </c>
      <c r="X34" s="86" t="s">
        <v>521</v>
      </c>
      <c r="Z34" s="1">
        <v>0</v>
      </c>
    </row>
    <row r="35" spans="2:26" ht="14.25" customHeight="1">
      <c r="B35" s="87"/>
      <c r="C35" s="87">
        <v>103100004</v>
      </c>
      <c r="D35" s="99" t="s">
        <v>505</v>
      </c>
      <c r="E35" s="88" t="s">
        <v>44</v>
      </c>
      <c r="F35" s="86">
        <v>476</v>
      </c>
      <c r="G35" s="86">
        <v>330</v>
      </c>
      <c r="H35" s="86">
        <v>240</v>
      </c>
      <c r="I35" s="86">
        <v>240</v>
      </c>
      <c r="J35" s="86">
        <v>240</v>
      </c>
      <c r="K35" s="86">
        <v>420</v>
      </c>
      <c r="L35" s="85">
        <f t="shared" si="6"/>
        <v>278</v>
      </c>
      <c r="M35" s="89">
        <v>438</v>
      </c>
      <c r="N35" s="90">
        <f t="shared" si="0"/>
        <v>160</v>
      </c>
      <c r="O35" s="90">
        <f t="shared" si="7"/>
        <v>139</v>
      </c>
      <c r="P35" s="85">
        <f t="shared" si="1"/>
        <v>74.133333333333255</v>
      </c>
      <c r="Q35" s="85">
        <f t="shared" si="2"/>
        <v>148.26666666666659</v>
      </c>
      <c r="R35" s="85" t="str">
        <f t="shared" si="3"/>
        <v/>
      </c>
      <c r="S35" s="85">
        <f t="shared" si="4"/>
        <v>398.46666666666664</v>
      </c>
      <c r="T35" s="85">
        <f t="shared" si="5"/>
        <v>34.599999999999966</v>
      </c>
      <c r="U35" s="91">
        <v>200</v>
      </c>
      <c r="V35" s="86"/>
      <c r="W35" s="85">
        <f t="shared" si="8"/>
        <v>200</v>
      </c>
      <c r="X35" s="86" t="s">
        <v>520</v>
      </c>
      <c r="Z35" s="1">
        <v>0</v>
      </c>
    </row>
    <row r="36" spans="2:26" ht="14.25" customHeight="1">
      <c r="B36" s="86"/>
      <c r="C36" s="86">
        <v>103100005</v>
      </c>
      <c r="D36" s="126" t="s">
        <v>506</v>
      </c>
      <c r="E36" s="86" t="s">
        <v>44</v>
      </c>
      <c r="F36" s="86">
        <v>0</v>
      </c>
      <c r="G36" s="86">
        <v>69</v>
      </c>
      <c r="H36" s="86">
        <v>93</v>
      </c>
      <c r="I36" s="86">
        <v>39</v>
      </c>
      <c r="J36" s="86">
        <v>15</v>
      </c>
      <c r="K36" s="86">
        <v>51</v>
      </c>
      <c r="L36" s="85">
        <f t="shared" si="6"/>
        <v>38.142857142857146</v>
      </c>
      <c r="M36" s="89">
        <v>68</v>
      </c>
      <c r="N36" s="90">
        <f t="shared" si="0"/>
        <v>29.857142857142854</v>
      </c>
      <c r="O36" s="90">
        <f>L36/2</f>
        <v>19.071428571428573</v>
      </c>
      <c r="P36" s="85">
        <f t="shared" si="1"/>
        <v>10.171428571428562</v>
      </c>
      <c r="Q36" s="85">
        <f t="shared" si="2"/>
        <v>20.342857142857135</v>
      </c>
      <c r="R36" s="85" t="str">
        <f t="shared" si="3"/>
        <v/>
      </c>
      <c r="S36" s="85">
        <f t="shared" si="4"/>
        <v>54.671428571428571</v>
      </c>
      <c r="T36" s="85">
        <f t="shared" si="5"/>
        <v>-3.1571428571428584</v>
      </c>
      <c r="U36" s="91">
        <f t="shared" si="9"/>
        <v>0</v>
      </c>
      <c r="V36" s="86"/>
      <c r="W36" s="85">
        <f t="shared" si="8"/>
        <v>0</v>
      </c>
      <c r="X36" s="86" t="s">
        <v>520</v>
      </c>
      <c r="Z36" s="1">
        <v>0</v>
      </c>
    </row>
    <row r="37" spans="2:26" ht="14.25" customHeight="1">
      <c r="B37" s="87"/>
      <c r="C37" s="87">
        <v>103100019</v>
      </c>
      <c r="D37" s="99" t="s">
        <v>507</v>
      </c>
      <c r="E37" s="87" t="s">
        <v>11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5">
        <f t="shared" si="6"/>
        <v>0</v>
      </c>
      <c r="M37" s="89">
        <v>0</v>
      </c>
      <c r="N37" s="90">
        <f t="shared" si="0"/>
        <v>0</v>
      </c>
      <c r="O37" s="90">
        <f t="shared" si="7"/>
        <v>0</v>
      </c>
      <c r="P37" s="85">
        <f t="shared" si="1"/>
        <v>0</v>
      </c>
      <c r="Q37" s="85">
        <f t="shared" si="2"/>
        <v>0</v>
      </c>
      <c r="R37" s="85" t="str">
        <f t="shared" si="3"/>
        <v/>
      </c>
      <c r="S37" s="85">
        <f t="shared" si="4"/>
        <v>0</v>
      </c>
      <c r="T37" s="85">
        <f t="shared" si="5"/>
        <v>0</v>
      </c>
      <c r="U37" s="91">
        <f t="shared" si="9"/>
        <v>0</v>
      </c>
      <c r="V37" s="86"/>
      <c r="W37" s="85">
        <f t="shared" si="8"/>
        <v>0</v>
      </c>
      <c r="X37" s="86" t="s">
        <v>520</v>
      </c>
      <c r="Z37" s="1">
        <v>0</v>
      </c>
    </row>
    <row r="38" spans="2:26" ht="14.25" customHeight="1">
      <c r="B38" s="87"/>
      <c r="C38" s="87">
        <v>103100020</v>
      </c>
      <c r="D38" s="99" t="s">
        <v>262</v>
      </c>
      <c r="E38" s="87" t="s">
        <v>44</v>
      </c>
      <c r="F38" s="86">
        <v>0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5">
        <f t="shared" si="6"/>
        <v>0</v>
      </c>
      <c r="M38" s="89">
        <v>0</v>
      </c>
      <c r="N38" s="90">
        <f t="shared" si="0"/>
        <v>0</v>
      </c>
      <c r="O38" s="90">
        <f t="shared" si="7"/>
        <v>0</v>
      </c>
      <c r="P38" s="85">
        <f t="shared" si="1"/>
        <v>0</v>
      </c>
      <c r="Q38" s="85">
        <f t="shared" si="2"/>
        <v>0</v>
      </c>
      <c r="R38" s="85" t="str">
        <f t="shared" si="3"/>
        <v/>
      </c>
      <c r="S38" s="85">
        <f t="shared" si="4"/>
        <v>0</v>
      </c>
      <c r="T38" s="85">
        <f t="shared" si="5"/>
        <v>0</v>
      </c>
      <c r="U38" s="91">
        <f t="shared" si="9"/>
        <v>0</v>
      </c>
      <c r="V38" s="86"/>
      <c r="W38" s="85">
        <f t="shared" si="8"/>
        <v>0</v>
      </c>
      <c r="X38" s="86" t="s">
        <v>520</v>
      </c>
      <c r="Z38" s="1">
        <v>0</v>
      </c>
    </row>
    <row r="39" spans="2:26" ht="14.25" customHeight="1">
      <c r="B39" s="87"/>
      <c r="C39" s="87">
        <v>103100021</v>
      </c>
      <c r="D39" s="99" t="s">
        <v>283</v>
      </c>
      <c r="E39" s="87" t="s">
        <v>44</v>
      </c>
      <c r="F39" s="86">
        <v>70</v>
      </c>
      <c r="G39" s="86">
        <v>0</v>
      </c>
      <c r="H39" s="86">
        <v>0</v>
      </c>
      <c r="I39" s="86">
        <v>10</v>
      </c>
      <c r="J39" s="86">
        <v>81</v>
      </c>
      <c r="K39" s="86">
        <v>82</v>
      </c>
      <c r="L39" s="85">
        <f t="shared" si="6"/>
        <v>34.714285714285715</v>
      </c>
      <c r="M39" s="89">
        <v>83</v>
      </c>
      <c r="N39" s="90">
        <f t="shared" si="0"/>
        <v>48.285714285714285</v>
      </c>
      <c r="O39" s="90">
        <f t="shared" si="7"/>
        <v>17.357142857142858</v>
      </c>
      <c r="P39" s="85">
        <f t="shared" si="1"/>
        <v>9.2571428571428473</v>
      </c>
      <c r="Q39" s="85">
        <f t="shared" si="2"/>
        <v>18.514285714285705</v>
      </c>
      <c r="R39" s="85" t="str">
        <f t="shared" si="3"/>
        <v/>
      </c>
      <c r="S39" s="85">
        <f t="shared" si="4"/>
        <v>49.757142857142853</v>
      </c>
      <c r="T39" s="85">
        <f t="shared" si="5"/>
        <v>-23.985714285714288</v>
      </c>
      <c r="U39" s="91">
        <f t="shared" si="9"/>
        <v>0</v>
      </c>
      <c r="V39" s="86"/>
      <c r="W39" s="85">
        <f t="shared" si="8"/>
        <v>0</v>
      </c>
      <c r="X39" s="86" t="s">
        <v>522</v>
      </c>
      <c r="Z39" s="1">
        <v>0</v>
      </c>
    </row>
    <row r="40" spans="2:26" ht="14.25" customHeight="1">
      <c r="B40" s="86"/>
      <c r="C40" s="86">
        <v>103100022</v>
      </c>
      <c r="D40" s="126" t="s">
        <v>459</v>
      </c>
      <c r="E40" s="86" t="s">
        <v>44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0</v>
      </c>
      <c r="L40" s="85">
        <f t="shared" si="6"/>
        <v>0</v>
      </c>
      <c r="M40" s="89">
        <v>0</v>
      </c>
      <c r="N40" s="90">
        <v>0</v>
      </c>
      <c r="O40" s="90">
        <f t="shared" si="7"/>
        <v>0</v>
      </c>
      <c r="P40" s="85">
        <f t="shared" si="1"/>
        <v>0</v>
      </c>
      <c r="Q40" s="85">
        <f t="shared" si="2"/>
        <v>0</v>
      </c>
      <c r="R40" s="85" t="str">
        <f t="shared" si="3"/>
        <v/>
      </c>
      <c r="S40" s="85">
        <f t="shared" si="4"/>
        <v>0</v>
      </c>
      <c r="T40" s="85">
        <f t="shared" si="5"/>
        <v>0</v>
      </c>
      <c r="U40" s="91">
        <f t="shared" si="9"/>
        <v>0</v>
      </c>
      <c r="V40" s="86"/>
      <c r="W40" s="85">
        <f t="shared" si="8"/>
        <v>0</v>
      </c>
      <c r="X40" s="86" t="s">
        <v>522</v>
      </c>
      <c r="Z40" s="1">
        <v>0</v>
      </c>
    </row>
    <row r="41" spans="2:26" ht="14.25" customHeight="1">
      <c r="B41" s="87"/>
      <c r="C41" s="87">
        <v>103100024</v>
      </c>
      <c r="D41" s="99" t="s">
        <v>508</v>
      </c>
      <c r="E41" s="87" t="s">
        <v>19</v>
      </c>
      <c r="F41" s="86">
        <v>67</v>
      </c>
      <c r="G41" s="86">
        <v>34</v>
      </c>
      <c r="H41" s="86">
        <v>34</v>
      </c>
      <c r="I41" s="86">
        <v>72</v>
      </c>
      <c r="J41" s="86">
        <v>72</v>
      </c>
      <c r="K41" s="86">
        <v>92</v>
      </c>
      <c r="L41" s="85">
        <f t="shared" si="6"/>
        <v>53</v>
      </c>
      <c r="M41" s="89">
        <v>87</v>
      </c>
      <c r="N41" s="90">
        <f t="shared" si="0"/>
        <v>34</v>
      </c>
      <c r="O41" s="90">
        <f t="shared" si="7"/>
        <v>26.5</v>
      </c>
      <c r="P41" s="85">
        <f t="shared" si="1"/>
        <v>14.133333333333319</v>
      </c>
      <c r="Q41" s="85">
        <f t="shared" si="2"/>
        <v>28.266666666666652</v>
      </c>
      <c r="R41" s="85" t="str">
        <f t="shared" si="3"/>
        <v/>
      </c>
      <c r="S41" s="85">
        <f t="shared" si="4"/>
        <v>75.96666666666664</v>
      </c>
      <c r="T41" s="85">
        <f t="shared" si="5"/>
        <v>3.099999999999973</v>
      </c>
      <c r="U41" s="91">
        <v>30</v>
      </c>
      <c r="V41" s="86"/>
      <c r="W41" s="85">
        <f t="shared" si="8"/>
        <v>30</v>
      </c>
      <c r="X41" s="86" t="s">
        <v>522</v>
      </c>
      <c r="Z41" s="1">
        <v>0</v>
      </c>
    </row>
    <row r="42" spans="2:26" ht="14.25" customHeight="1">
      <c r="B42" s="86"/>
      <c r="C42" s="86">
        <v>103100023</v>
      </c>
      <c r="D42" s="126" t="s">
        <v>108</v>
      </c>
      <c r="E42" s="86" t="s">
        <v>44</v>
      </c>
      <c r="F42" s="86">
        <v>71</v>
      </c>
      <c r="G42" s="86">
        <v>61</v>
      </c>
      <c r="H42" s="86">
        <v>58</v>
      </c>
      <c r="I42" s="86">
        <v>78</v>
      </c>
      <c r="J42" s="86">
        <v>90</v>
      </c>
      <c r="K42" s="86">
        <v>88</v>
      </c>
      <c r="L42" s="85">
        <f t="shared" si="6"/>
        <v>63.714285714285715</v>
      </c>
      <c r="M42" s="89">
        <v>88</v>
      </c>
      <c r="N42" s="90">
        <f t="shared" si="0"/>
        <v>24.285714285714285</v>
      </c>
      <c r="O42" s="90">
        <f t="shared" si="7"/>
        <v>31.857142857142858</v>
      </c>
      <c r="P42" s="85">
        <f t="shared" si="1"/>
        <v>16.990476190476173</v>
      </c>
      <c r="Q42" s="85">
        <f t="shared" si="2"/>
        <v>33.98095238095236</v>
      </c>
      <c r="R42" s="85" t="str">
        <f t="shared" si="3"/>
        <v/>
      </c>
      <c r="S42" s="85">
        <f t="shared" si="4"/>
        <v>91.323809523809501</v>
      </c>
      <c r="T42" s="85">
        <f t="shared" si="5"/>
        <v>20.314285714285688</v>
      </c>
      <c r="U42" s="91">
        <v>60</v>
      </c>
      <c r="V42" s="86"/>
      <c r="W42" s="85">
        <f t="shared" si="8"/>
        <v>60</v>
      </c>
      <c r="X42" s="86" t="s">
        <v>522</v>
      </c>
      <c r="Z42" s="1">
        <v>120</v>
      </c>
    </row>
    <row r="43" spans="2:26" ht="14.25" customHeight="1">
      <c r="B43" s="86"/>
      <c r="C43" s="86">
        <v>103100712</v>
      </c>
      <c r="D43" s="99" t="s">
        <v>503</v>
      </c>
      <c r="E43" s="86" t="s">
        <v>504</v>
      </c>
      <c r="F43" s="86">
        <v>46</v>
      </c>
      <c r="G43" s="86">
        <v>38</v>
      </c>
      <c r="H43" s="86">
        <v>38</v>
      </c>
      <c r="I43" s="86">
        <v>40</v>
      </c>
      <c r="J43" s="86">
        <v>43</v>
      </c>
      <c r="K43" s="86">
        <v>46</v>
      </c>
      <c r="L43" s="85">
        <f t="shared" si="6"/>
        <v>35.857142857142854</v>
      </c>
      <c r="M43" s="89">
        <v>57</v>
      </c>
      <c r="N43" s="90">
        <f t="shared" si="0"/>
        <v>21.142857142857146</v>
      </c>
      <c r="O43" s="90">
        <f t="shared" si="7"/>
        <v>17.928571428571427</v>
      </c>
      <c r="P43" s="85">
        <f t="shared" si="1"/>
        <v>9.561904761904751</v>
      </c>
      <c r="Q43" s="85">
        <f t="shared" si="2"/>
        <v>19.123809523809513</v>
      </c>
      <c r="R43" s="85" t="str">
        <f t="shared" si="3"/>
        <v/>
      </c>
      <c r="S43" s="85">
        <f t="shared" si="4"/>
        <v>51.395238095238085</v>
      </c>
      <c r="T43" s="85">
        <f t="shared" si="5"/>
        <v>3.9571428571428484</v>
      </c>
      <c r="U43" s="91">
        <v>30</v>
      </c>
      <c r="V43" s="86"/>
      <c r="W43" s="85">
        <f t="shared" si="8"/>
        <v>30</v>
      </c>
      <c r="X43" s="86" t="s">
        <v>520</v>
      </c>
      <c r="Z43" s="1">
        <v>40</v>
      </c>
    </row>
    <row r="44" spans="2:26" ht="14.25" customHeight="1">
      <c r="B44" s="87"/>
      <c r="C44" s="87">
        <v>103100025</v>
      </c>
      <c r="D44" s="99" t="s">
        <v>228</v>
      </c>
      <c r="E44" s="87" t="s">
        <v>44</v>
      </c>
      <c r="F44" s="86">
        <v>180</v>
      </c>
      <c r="G44" s="86">
        <v>390</v>
      </c>
      <c r="H44" s="86">
        <v>480</v>
      </c>
      <c r="I44" s="86">
        <v>210</v>
      </c>
      <c r="J44" s="86">
        <v>330</v>
      </c>
      <c r="K44" s="86">
        <v>240</v>
      </c>
      <c r="L44" s="85">
        <f t="shared" si="6"/>
        <v>261.42857142857144</v>
      </c>
      <c r="M44" s="89">
        <v>270</v>
      </c>
      <c r="N44" s="90">
        <f t="shared" si="0"/>
        <v>8.5714285714285552</v>
      </c>
      <c r="O44" s="90">
        <f t="shared" si="7"/>
        <v>130.71428571428572</v>
      </c>
      <c r="P44" s="85">
        <f t="shared" si="1"/>
        <v>69.714285714285651</v>
      </c>
      <c r="Q44" s="85">
        <f t="shared" si="2"/>
        <v>139.42857142857139</v>
      </c>
      <c r="R44" s="85" t="str">
        <f t="shared" si="3"/>
        <v/>
      </c>
      <c r="S44" s="85">
        <f t="shared" si="4"/>
        <v>374.71428571428572</v>
      </c>
      <c r="T44" s="85">
        <f t="shared" si="5"/>
        <v>174.42857142857144</v>
      </c>
      <c r="U44" s="91">
        <v>300</v>
      </c>
      <c r="V44" s="86"/>
      <c r="W44" s="85">
        <f t="shared" si="8"/>
        <v>300</v>
      </c>
      <c r="X44" s="86" t="s">
        <v>520</v>
      </c>
      <c r="Z44" s="1">
        <v>0</v>
      </c>
    </row>
    <row r="45" spans="2:26" ht="14.25" customHeight="1">
      <c r="B45" s="87"/>
      <c r="C45" s="87">
        <v>103100942</v>
      </c>
      <c r="D45" s="127" t="s">
        <v>546</v>
      </c>
      <c r="E45" s="87" t="s">
        <v>547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720</v>
      </c>
      <c r="L45" s="85">
        <f t="shared" si="6"/>
        <v>102.85714285714286</v>
      </c>
      <c r="M45" s="89">
        <v>240</v>
      </c>
      <c r="N45" s="90">
        <f t="shared" si="0"/>
        <v>137.14285714285714</v>
      </c>
      <c r="O45" s="90">
        <f t="shared" si="7"/>
        <v>51.428571428571431</v>
      </c>
      <c r="P45" s="85">
        <f t="shared" si="1"/>
        <v>27.428571428571402</v>
      </c>
      <c r="Q45" s="85">
        <f t="shared" si="2"/>
        <v>54.857142857142833</v>
      </c>
      <c r="R45" s="85" t="str">
        <f t="shared" si="3"/>
        <v/>
      </c>
      <c r="S45" s="85">
        <f t="shared" si="4"/>
        <v>147.42857142857142</v>
      </c>
      <c r="T45" s="85">
        <f t="shared" si="5"/>
        <v>-65.142857142857153</v>
      </c>
      <c r="U45" s="91">
        <v>700</v>
      </c>
      <c r="V45" s="86"/>
      <c r="W45" s="85">
        <f t="shared" ref="W45" si="10">U45-V45</f>
        <v>700</v>
      </c>
      <c r="X45" s="86" t="s">
        <v>545</v>
      </c>
    </row>
    <row r="46" spans="2:26" ht="14.25" customHeight="1">
      <c r="B46" s="87"/>
      <c r="C46" s="87">
        <v>103100028</v>
      </c>
      <c r="D46" s="99" t="s">
        <v>76</v>
      </c>
      <c r="E46" s="87" t="s">
        <v>44</v>
      </c>
      <c r="F46" s="86">
        <v>1470</v>
      </c>
      <c r="G46" s="86">
        <v>1450</v>
      </c>
      <c r="H46" s="86">
        <v>1480</v>
      </c>
      <c r="I46" s="86">
        <v>1060</v>
      </c>
      <c r="J46" s="86">
        <v>1180</v>
      </c>
      <c r="K46" s="86">
        <v>1490</v>
      </c>
      <c r="L46" s="85">
        <f t="shared" si="6"/>
        <v>1161.4285714285713</v>
      </c>
      <c r="M46" s="89">
        <v>1240</v>
      </c>
      <c r="N46" s="90">
        <f t="shared" si="0"/>
        <v>78.571428571428669</v>
      </c>
      <c r="O46" s="90">
        <f t="shared" si="7"/>
        <v>580.71428571428567</v>
      </c>
      <c r="P46" s="85">
        <f t="shared" si="1"/>
        <v>309.71428571428538</v>
      </c>
      <c r="Q46" s="85">
        <f t="shared" si="2"/>
        <v>619.4285714285711</v>
      </c>
      <c r="R46" s="85" t="str">
        <f t="shared" si="3"/>
        <v/>
      </c>
      <c r="S46" s="85">
        <f t="shared" si="4"/>
        <v>1664.7142857142851</v>
      </c>
      <c r="T46" s="85">
        <f t="shared" si="5"/>
        <v>734.42857142857088</v>
      </c>
      <c r="U46" s="91">
        <v>600</v>
      </c>
      <c r="V46" s="86"/>
      <c r="W46" s="85">
        <f t="shared" si="8"/>
        <v>600</v>
      </c>
      <c r="X46" s="86" t="s">
        <v>522</v>
      </c>
      <c r="Z46" s="1">
        <v>0</v>
      </c>
    </row>
    <row r="47" spans="2:26" ht="14.25" customHeight="1">
      <c r="B47" s="87"/>
      <c r="C47" s="87">
        <v>103100029</v>
      </c>
      <c r="D47" s="99" t="s">
        <v>77</v>
      </c>
      <c r="E47" s="87" t="s">
        <v>44</v>
      </c>
      <c r="F47" s="86">
        <v>854</v>
      </c>
      <c r="G47" s="86">
        <v>632</v>
      </c>
      <c r="H47" s="86">
        <v>644</v>
      </c>
      <c r="I47" s="86">
        <v>611</v>
      </c>
      <c r="J47" s="86">
        <v>519</v>
      </c>
      <c r="K47" s="86">
        <v>733</v>
      </c>
      <c r="L47" s="85">
        <f t="shared" si="6"/>
        <v>570.42857142857144</v>
      </c>
      <c r="M47" s="89">
        <v>700</v>
      </c>
      <c r="N47" s="90">
        <f>M47-L47</f>
        <v>129.57142857142856</v>
      </c>
      <c r="O47" s="90">
        <f>L47/2</f>
        <v>285.21428571428572</v>
      </c>
      <c r="P47" s="85">
        <f>+L47*(0.0333333333333333)*$E$16</f>
        <v>152.11428571428556</v>
      </c>
      <c r="Q47" s="85">
        <f>+P47+((L47/30)*$E$16)</f>
        <v>304.22857142857129</v>
      </c>
      <c r="R47" s="85" t="str">
        <f>IF(L47=0,"",IF(M47-Q47&lt;=0,"*",""))</f>
        <v/>
      </c>
      <c r="S47" s="85">
        <f>+P47+((L47/30)*$E$17)</f>
        <v>817.61428571428564</v>
      </c>
      <c r="T47" s="85">
        <f>+(S47-P47)+(Q47-M47)</f>
        <v>269.7285714285714</v>
      </c>
      <c r="U47" s="91">
        <v>400</v>
      </c>
      <c r="V47" s="86"/>
      <c r="W47" s="85">
        <f t="shared" si="8"/>
        <v>400</v>
      </c>
      <c r="X47" s="86" t="s">
        <v>521</v>
      </c>
      <c r="Z47" s="1">
        <v>0</v>
      </c>
    </row>
    <row r="48" spans="2:26" ht="14.25" customHeight="1">
      <c r="B48" s="87"/>
      <c r="C48" s="87">
        <v>103100030</v>
      </c>
      <c r="D48" s="99" t="s">
        <v>217</v>
      </c>
      <c r="E48" s="87" t="s">
        <v>44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5">
        <f t="shared" si="6"/>
        <v>0</v>
      </c>
      <c r="M48" s="89">
        <v>0</v>
      </c>
      <c r="N48" s="90">
        <f t="shared" si="0"/>
        <v>0</v>
      </c>
      <c r="O48" s="90">
        <f t="shared" si="7"/>
        <v>0</v>
      </c>
      <c r="P48" s="85">
        <f t="shared" si="1"/>
        <v>0</v>
      </c>
      <c r="Q48" s="85">
        <f t="shared" si="2"/>
        <v>0</v>
      </c>
      <c r="R48" s="85" t="str">
        <f t="shared" si="3"/>
        <v/>
      </c>
      <c r="S48" s="85">
        <f t="shared" si="4"/>
        <v>0</v>
      </c>
      <c r="T48" s="85">
        <f t="shared" si="5"/>
        <v>0</v>
      </c>
      <c r="U48" s="91">
        <f t="shared" si="9"/>
        <v>0</v>
      </c>
      <c r="V48" s="86"/>
      <c r="W48" s="85">
        <f t="shared" si="8"/>
        <v>0</v>
      </c>
      <c r="X48" s="86" t="s">
        <v>523</v>
      </c>
      <c r="Z48" s="1">
        <v>0</v>
      </c>
    </row>
    <row r="49" spans="2:26" ht="14.25" customHeight="1">
      <c r="B49" s="87"/>
      <c r="C49" s="87">
        <v>103100031</v>
      </c>
      <c r="D49" s="99" t="s">
        <v>308</v>
      </c>
      <c r="E49" s="87" t="s">
        <v>44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5">
        <f t="shared" si="6"/>
        <v>0</v>
      </c>
      <c r="M49" s="89">
        <v>0</v>
      </c>
      <c r="N49" s="90">
        <f t="shared" si="0"/>
        <v>0</v>
      </c>
      <c r="O49" s="90">
        <f t="shared" si="7"/>
        <v>0</v>
      </c>
      <c r="P49" s="85">
        <f t="shared" si="1"/>
        <v>0</v>
      </c>
      <c r="Q49" s="85">
        <f t="shared" si="2"/>
        <v>0</v>
      </c>
      <c r="R49" s="85" t="str">
        <f t="shared" si="3"/>
        <v/>
      </c>
      <c r="S49" s="85">
        <f t="shared" si="4"/>
        <v>0</v>
      </c>
      <c r="T49" s="85">
        <f t="shared" si="5"/>
        <v>0</v>
      </c>
      <c r="U49" s="91">
        <f t="shared" si="9"/>
        <v>0</v>
      </c>
      <c r="V49" s="86"/>
      <c r="W49" s="85">
        <f t="shared" si="8"/>
        <v>0</v>
      </c>
      <c r="X49" s="86" t="e">
        <v>#N/A</v>
      </c>
      <c r="Z49" s="1">
        <v>0</v>
      </c>
    </row>
    <row r="50" spans="2:26" ht="14.25" customHeight="1">
      <c r="B50" s="87"/>
      <c r="C50" s="87">
        <v>103100032</v>
      </c>
      <c r="D50" s="99" t="s">
        <v>209</v>
      </c>
      <c r="E50" s="87" t="s">
        <v>44</v>
      </c>
      <c r="F50" s="86">
        <v>300</v>
      </c>
      <c r="G50" s="86">
        <v>150</v>
      </c>
      <c r="H50" s="86">
        <v>120</v>
      </c>
      <c r="I50" s="86">
        <v>180</v>
      </c>
      <c r="J50" s="86">
        <v>120</v>
      </c>
      <c r="K50" s="86">
        <v>300</v>
      </c>
      <c r="L50" s="85">
        <f t="shared" si="6"/>
        <v>167.14285714285714</v>
      </c>
      <c r="M50" s="89">
        <v>210</v>
      </c>
      <c r="N50" s="90">
        <f t="shared" si="0"/>
        <v>42.857142857142861</v>
      </c>
      <c r="O50" s="90">
        <f t="shared" si="7"/>
        <v>83.571428571428569</v>
      </c>
      <c r="P50" s="85">
        <f t="shared" si="1"/>
        <v>44.571428571428527</v>
      </c>
      <c r="Q50" s="85">
        <f t="shared" si="2"/>
        <v>89.142857142857096</v>
      </c>
      <c r="R50" s="85" t="str">
        <f t="shared" si="3"/>
        <v/>
      </c>
      <c r="S50" s="85">
        <f t="shared" si="4"/>
        <v>239.57142857142853</v>
      </c>
      <c r="T50" s="85">
        <f t="shared" si="5"/>
        <v>74.142857142857096</v>
      </c>
      <c r="U50" s="91">
        <v>0</v>
      </c>
      <c r="V50" s="86"/>
      <c r="W50" s="85">
        <f t="shared" si="8"/>
        <v>0</v>
      </c>
      <c r="X50" s="86" t="s">
        <v>520</v>
      </c>
      <c r="Z50" s="1">
        <v>300</v>
      </c>
    </row>
    <row r="51" spans="2:26" ht="14.25" customHeight="1">
      <c r="B51" s="87"/>
      <c r="C51" s="87">
        <v>103100033</v>
      </c>
      <c r="D51" s="99" t="s">
        <v>255</v>
      </c>
      <c r="E51" s="87" t="s">
        <v>44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5">
        <f t="shared" si="6"/>
        <v>0</v>
      </c>
      <c r="M51" s="89">
        <v>0</v>
      </c>
      <c r="N51" s="90">
        <f t="shared" si="0"/>
        <v>0</v>
      </c>
      <c r="O51" s="90">
        <f t="shared" si="7"/>
        <v>0</v>
      </c>
      <c r="P51" s="85">
        <f t="shared" si="1"/>
        <v>0</v>
      </c>
      <c r="Q51" s="85">
        <f t="shared" si="2"/>
        <v>0</v>
      </c>
      <c r="R51" s="85" t="str">
        <f t="shared" ref="R51:R82" si="11">IF(L51=0,"",IF(M51-Q51&lt;=0,"*",""))</f>
        <v/>
      </c>
      <c r="S51" s="85">
        <f t="shared" si="4"/>
        <v>0</v>
      </c>
      <c r="T51" s="85">
        <f t="shared" ref="T51:T82" si="12">+(S51-P51)+(Q51-M51)</f>
        <v>0</v>
      </c>
      <c r="U51" s="91">
        <f t="shared" si="9"/>
        <v>0</v>
      </c>
      <c r="V51" s="86"/>
      <c r="W51" s="85">
        <f t="shared" si="8"/>
        <v>0</v>
      </c>
      <c r="X51" s="86" t="s">
        <v>522</v>
      </c>
      <c r="Z51" s="1">
        <v>0</v>
      </c>
    </row>
    <row r="52" spans="2:26" ht="14.25" customHeight="1">
      <c r="B52" s="87"/>
      <c r="C52" s="87">
        <v>103100034</v>
      </c>
      <c r="D52" s="99" t="s">
        <v>256</v>
      </c>
      <c r="E52" s="87" t="s">
        <v>44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5">
        <f t="shared" si="6"/>
        <v>0</v>
      </c>
      <c r="M52" s="89">
        <v>0</v>
      </c>
      <c r="N52" s="90">
        <f t="shared" si="0"/>
        <v>0</v>
      </c>
      <c r="O52" s="90">
        <f t="shared" si="7"/>
        <v>0</v>
      </c>
      <c r="P52" s="85">
        <f t="shared" si="1"/>
        <v>0</v>
      </c>
      <c r="Q52" s="85">
        <f t="shared" si="2"/>
        <v>0</v>
      </c>
      <c r="R52" s="85" t="str">
        <f t="shared" si="11"/>
        <v/>
      </c>
      <c r="S52" s="85">
        <f t="shared" si="4"/>
        <v>0</v>
      </c>
      <c r="T52" s="85">
        <f t="shared" si="12"/>
        <v>0</v>
      </c>
      <c r="U52" s="91">
        <f t="shared" si="9"/>
        <v>0</v>
      </c>
      <c r="V52" s="86"/>
      <c r="W52" s="85">
        <f t="shared" si="8"/>
        <v>0</v>
      </c>
      <c r="X52" s="86" t="s">
        <v>522</v>
      </c>
      <c r="Z52" s="1">
        <v>0</v>
      </c>
    </row>
    <row r="53" spans="2:26" ht="14.25" customHeight="1">
      <c r="B53" s="87"/>
      <c r="C53" s="87">
        <v>103100035</v>
      </c>
      <c r="D53" s="99" t="s">
        <v>290</v>
      </c>
      <c r="E53" s="87" t="s">
        <v>44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</v>
      </c>
      <c r="L53" s="85">
        <f t="shared" si="6"/>
        <v>0</v>
      </c>
      <c r="M53" s="89">
        <v>0</v>
      </c>
      <c r="N53" s="90">
        <f t="shared" si="0"/>
        <v>0</v>
      </c>
      <c r="O53" s="90">
        <f t="shared" si="7"/>
        <v>0</v>
      </c>
      <c r="P53" s="85">
        <f t="shared" si="1"/>
        <v>0</v>
      </c>
      <c r="Q53" s="85">
        <f t="shared" si="2"/>
        <v>0</v>
      </c>
      <c r="R53" s="85" t="str">
        <f t="shared" si="11"/>
        <v/>
      </c>
      <c r="S53" s="85">
        <f t="shared" si="4"/>
        <v>0</v>
      </c>
      <c r="T53" s="85">
        <f t="shared" si="12"/>
        <v>0</v>
      </c>
      <c r="U53" s="91">
        <f t="shared" si="9"/>
        <v>0</v>
      </c>
      <c r="V53" s="86"/>
      <c r="W53" s="85">
        <f t="shared" si="8"/>
        <v>0</v>
      </c>
      <c r="X53" s="86" t="e">
        <v>#N/A</v>
      </c>
      <c r="Z53" s="1">
        <v>0</v>
      </c>
    </row>
    <row r="54" spans="2:26" ht="14.25" customHeight="1">
      <c r="B54" s="87"/>
      <c r="C54" s="87">
        <v>103100036</v>
      </c>
      <c r="D54" s="99" t="s">
        <v>267</v>
      </c>
      <c r="E54" s="87" t="s">
        <v>44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5">
        <f t="shared" si="6"/>
        <v>0</v>
      </c>
      <c r="M54" s="89">
        <v>0</v>
      </c>
      <c r="N54" s="90">
        <f t="shared" si="0"/>
        <v>0</v>
      </c>
      <c r="O54" s="90">
        <f t="shared" si="7"/>
        <v>0</v>
      </c>
      <c r="P54" s="85">
        <f t="shared" si="1"/>
        <v>0</v>
      </c>
      <c r="Q54" s="85">
        <f t="shared" si="2"/>
        <v>0</v>
      </c>
      <c r="R54" s="85" t="str">
        <f t="shared" si="11"/>
        <v/>
      </c>
      <c r="S54" s="85">
        <f t="shared" si="4"/>
        <v>0</v>
      </c>
      <c r="T54" s="85">
        <f t="shared" si="12"/>
        <v>0</v>
      </c>
      <c r="U54" s="91">
        <f t="shared" si="9"/>
        <v>0</v>
      </c>
      <c r="V54" s="86"/>
      <c r="W54" s="85">
        <f t="shared" si="8"/>
        <v>0</v>
      </c>
      <c r="X54" s="86" t="s">
        <v>520</v>
      </c>
      <c r="Z54" s="1">
        <v>0</v>
      </c>
    </row>
    <row r="55" spans="2:26" ht="14.25" customHeight="1">
      <c r="B55" s="87"/>
      <c r="C55" s="87">
        <v>103100037</v>
      </c>
      <c r="D55" s="99" t="s">
        <v>352</v>
      </c>
      <c r="E55" s="87" t="s">
        <v>44</v>
      </c>
      <c r="F55" s="86">
        <v>375</v>
      </c>
      <c r="G55" s="86">
        <v>315</v>
      </c>
      <c r="H55" s="86">
        <v>270</v>
      </c>
      <c r="I55" s="86">
        <v>315</v>
      </c>
      <c r="J55" s="86">
        <v>255</v>
      </c>
      <c r="K55" s="86">
        <v>460</v>
      </c>
      <c r="L55" s="85">
        <f t="shared" si="6"/>
        <v>284.28571428571428</v>
      </c>
      <c r="M55" s="89">
        <v>435</v>
      </c>
      <c r="N55" s="90">
        <f t="shared" si="0"/>
        <v>150.71428571428572</v>
      </c>
      <c r="O55" s="90">
        <f t="shared" si="7"/>
        <v>142.14285714285714</v>
      </c>
      <c r="P55" s="85">
        <f t="shared" si="1"/>
        <v>75.809523809523725</v>
      </c>
      <c r="Q55" s="85">
        <f t="shared" si="2"/>
        <v>151.61904761904754</v>
      </c>
      <c r="R55" s="85" t="str">
        <f t="shared" si="11"/>
        <v/>
      </c>
      <c r="S55" s="85">
        <f t="shared" si="4"/>
        <v>407.47619047619042</v>
      </c>
      <c r="T55" s="85">
        <f t="shared" si="12"/>
        <v>48.285714285714221</v>
      </c>
      <c r="U55" s="91">
        <v>300</v>
      </c>
      <c r="V55" s="86"/>
      <c r="W55" s="85">
        <f t="shared" si="8"/>
        <v>300</v>
      </c>
      <c r="X55" s="86" t="s">
        <v>521</v>
      </c>
      <c r="Z55" s="1">
        <v>0</v>
      </c>
    </row>
    <row r="56" spans="2:26" ht="14.25" customHeight="1">
      <c r="B56" s="87"/>
      <c r="C56" s="87">
        <v>103100038</v>
      </c>
      <c r="D56" s="99" t="s">
        <v>205</v>
      </c>
      <c r="E56" s="87" t="s">
        <v>44</v>
      </c>
      <c r="F56" s="86">
        <v>780</v>
      </c>
      <c r="G56" s="86">
        <v>840</v>
      </c>
      <c r="H56" s="86">
        <v>690</v>
      </c>
      <c r="I56" s="86">
        <v>690</v>
      </c>
      <c r="J56" s="86">
        <v>570</v>
      </c>
      <c r="K56" s="86">
        <v>690</v>
      </c>
      <c r="L56" s="85">
        <f t="shared" si="6"/>
        <v>608.57142857142856</v>
      </c>
      <c r="M56" s="89">
        <v>877</v>
      </c>
      <c r="N56" s="90">
        <f t="shared" si="0"/>
        <v>268.42857142857144</v>
      </c>
      <c r="O56" s="90">
        <f t="shared" si="7"/>
        <v>304.28571428571428</v>
      </c>
      <c r="P56" s="85">
        <f t="shared" si="1"/>
        <v>162.28571428571411</v>
      </c>
      <c r="Q56" s="85">
        <f t="shared" si="2"/>
        <v>324.57142857142838</v>
      </c>
      <c r="R56" s="85" t="str">
        <f t="shared" si="11"/>
        <v/>
      </c>
      <c r="S56" s="85">
        <f t="shared" si="4"/>
        <v>872.28571428571411</v>
      </c>
      <c r="T56" s="85">
        <f t="shared" si="12"/>
        <v>157.57142857142844</v>
      </c>
      <c r="U56" s="91">
        <v>600</v>
      </c>
      <c r="V56" s="86"/>
      <c r="W56" s="85">
        <f t="shared" si="8"/>
        <v>600</v>
      </c>
      <c r="X56" s="86" t="s">
        <v>521</v>
      </c>
      <c r="Z56" s="1">
        <v>600</v>
      </c>
    </row>
    <row r="57" spans="2:26" ht="14.25" customHeight="1">
      <c r="B57" s="87"/>
      <c r="C57" s="87">
        <v>103100039</v>
      </c>
      <c r="D57" s="99" t="s">
        <v>323</v>
      </c>
      <c r="E57" s="87" t="s">
        <v>44</v>
      </c>
      <c r="F57" s="86">
        <v>5010</v>
      </c>
      <c r="G57" s="86">
        <v>4425</v>
      </c>
      <c r="H57" s="86">
        <v>5145</v>
      </c>
      <c r="I57" s="86">
        <v>5010</v>
      </c>
      <c r="J57" s="86">
        <v>5145</v>
      </c>
      <c r="K57" s="86">
        <v>6660</v>
      </c>
      <c r="L57" s="85">
        <f t="shared" si="6"/>
        <v>4485</v>
      </c>
      <c r="M57" s="89">
        <v>4110</v>
      </c>
      <c r="N57" s="90">
        <f t="shared" si="0"/>
        <v>-375</v>
      </c>
      <c r="O57" s="90">
        <f t="shared" si="7"/>
        <v>2242.5</v>
      </c>
      <c r="P57" s="85">
        <f t="shared" si="1"/>
        <v>1195.9999999999986</v>
      </c>
      <c r="Q57" s="85">
        <f t="shared" si="2"/>
        <v>2391.9999999999986</v>
      </c>
      <c r="R57" s="85" t="str">
        <f t="shared" si="11"/>
        <v/>
      </c>
      <c r="S57" s="85">
        <f t="shared" si="4"/>
        <v>6428.4999999999982</v>
      </c>
      <c r="T57" s="85">
        <f t="shared" si="12"/>
        <v>3514.4999999999986</v>
      </c>
      <c r="U57" s="91">
        <v>6000</v>
      </c>
      <c r="V57" s="86"/>
      <c r="W57" s="85">
        <f t="shared" si="8"/>
        <v>6000</v>
      </c>
      <c r="X57" s="86" t="s">
        <v>521</v>
      </c>
      <c r="Z57" s="1">
        <v>2500</v>
      </c>
    </row>
    <row r="58" spans="2:26" ht="14.25" customHeight="1">
      <c r="B58" s="87"/>
      <c r="C58" s="87">
        <v>103100040</v>
      </c>
      <c r="D58" s="99" t="s">
        <v>135</v>
      </c>
      <c r="E58" s="87" t="s">
        <v>44</v>
      </c>
      <c r="F58" s="86">
        <v>15540</v>
      </c>
      <c r="G58" s="86">
        <v>12310</v>
      </c>
      <c r="H58" s="86">
        <v>13770</v>
      </c>
      <c r="I58" s="86">
        <v>13095</v>
      </c>
      <c r="J58" s="86">
        <v>13200</v>
      </c>
      <c r="K58" s="86">
        <v>16705</v>
      </c>
      <c r="L58" s="85">
        <f t="shared" si="6"/>
        <v>12088.571428571429</v>
      </c>
      <c r="M58" s="89">
        <v>13664</v>
      </c>
      <c r="N58" s="90">
        <f t="shared" si="0"/>
        <v>1575.4285714285706</v>
      </c>
      <c r="O58" s="90">
        <f t="shared" si="7"/>
        <v>6044.2857142857147</v>
      </c>
      <c r="P58" s="85">
        <f t="shared" si="1"/>
        <v>3223.6190476190445</v>
      </c>
      <c r="Q58" s="85">
        <f t="shared" si="2"/>
        <v>6447.2380952380918</v>
      </c>
      <c r="R58" s="85" t="str">
        <f t="shared" si="11"/>
        <v/>
      </c>
      <c r="S58" s="85">
        <f t="shared" si="4"/>
        <v>17326.952380952378</v>
      </c>
      <c r="T58" s="85">
        <f t="shared" si="12"/>
        <v>6886.5714285714257</v>
      </c>
      <c r="U58" s="91">
        <v>10000</v>
      </c>
      <c r="V58" s="86"/>
      <c r="W58" s="85">
        <f t="shared" si="8"/>
        <v>10000</v>
      </c>
      <c r="X58" s="86" t="s">
        <v>520</v>
      </c>
      <c r="Z58" s="1">
        <v>6000</v>
      </c>
    </row>
    <row r="59" spans="2:26" ht="14.25" customHeight="1">
      <c r="B59" s="87"/>
      <c r="C59" s="87">
        <v>103100041</v>
      </c>
      <c r="D59" s="99" t="s">
        <v>82</v>
      </c>
      <c r="E59" s="87" t="s">
        <v>426</v>
      </c>
      <c r="F59" s="86">
        <v>7</v>
      </c>
      <c r="G59" s="86">
        <v>2</v>
      </c>
      <c r="H59" s="86">
        <v>2</v>
      </c>
      <c r="I59" s="86">
        <v>13</v>
      </c>
      <c r="J59" s="86">
        <v>18</v>
      </c>
      <c r="K59" s="86">
        <v>31</v>
      </c>
      <c r="L59" s="85">
        <f t="shared" si="6"/>
        <v>10.428571428571429</v>
      </c>
      <c r="M59" s="89">
        <v>18</v>
      </c>
      <c r="N59" s="90">
        <f t="shared" si="0"/>
        <v>7.5714285714285712</v>
      </c>
      <c r="O59" s="90">
        <f t="shared" si="7"/>
        <v>5.2142857142857144</v>
      </c>
      <c r="P59" s="85">
        <f t="shared" si="1"/>
        <v>2.7809523809523782</v>
      </c>
      <c r="Q59" s="85">
        <f t="shared" si="2"/>
        <v>5.561904761904759</v>
      </c>
      <c r="R59" s="85" t="str">
        <f t="shared" si="11"/>
        <v/>
      </c>
      <c r="S59" s="85">
        <f t="shared" si="4"/>
        <v>14.947619047619044</v>
      </c>
      <c r="T59" s="85">
        <f t="shared" si="12"/>
        <v>-0.27142857142857402</v>
      </c>
      <c r="U59" s="91">
        <v>10</v>
      </c>
      <c r="V59" s="86"/>
      <c r="W59" s="85">
        <f t="shared" si="8"/>
        <v>10</v>
      </c>
      <c r="X59" s="86" t="s">
        <v>521</v>
      </c>
      <c r="Z59" s="1">
        <v>0</v>
      </c>
    </row>
    <row r="60" spans="2:26" ht="14.25" customHeight="1">
      <c r="B60" s="87"/>
      <c r="C60" s="87">
        <v>103100042</v>
      </c>
      <c r="D60" s="99" t="s">
        <v>83</v>
      </c>
      <c r="E60" s="87" t="s">
        <v>44</v>
      </c>
      <c r="F60" s="86">
        <v>721</v>
      </c>
      <c r="G60" s="86">
        <v>754</v>
      </c>
      <c r="H60" s="86">
        <v>801</v>
      </c>
      <c r="I60" s="86">
        <v>714</v>
      </c>
      <c r="J60" s="86">
        <v>885</v>
      </c>
      <c r="K60" s="86">
        <v>1021</v>
      </c>
      <c r="L60" s="85">
        <f t="shared" si="6"/>
        <v>699.42857142857144</v>
      </c>
      <c r="M60" s="89">
        <v>942</v>
      </c>
      <c r="N60" s="90">
        <f t="shared" si="0"/>
        <v>242.57142857142856</v>
      </c>
      <c r="O60" s="90">
        <f t="shared" si="7"/>
        <v>349.71428571428572</v>
      </c>
      <c r="P60" s="85">
        <f t="shared" si="1"/>
        <v>186.51428571428553</v>
      </c>
      <c r="Q60" s="85">
        <f t="shared" si="2"/>
        <v>373.02857142857124</v>
      </c>
      <c r="R60" s="85" t="str">
        <f t="shared" si="11"/>
        <v/>
      </c>
      <c r="S60" s="85">
        <f t="shared" si="4"/>
        <v>1002.5142857142855</v>
      </c>
      <c r="T60" s="85">
        <f t="shared" si="12"/>
        <v>247.02857142857124</v>
      </c>
      <c r="U60" s="91">
        <v>400</v>
      </c>
      <c r="V60" s="86"/>
      <c r="W60" s="85">
        <f t="shared" si="8"/>
        <v>400</v>
      </c>
      <c r="X60" s="86" t="s">
        <v>522</v>
      </c>
      <c r="Z60" s="1">
        <v>0</v>
      </c>
    </row>
    <row r="61" spans="2:26" ht="14.25" customHeight="1">
      <c r="B61" s="87"/>
      <c r="C61" s="87">
        <v>103100044</v>
      </c>
      <c r="D61" s="99" t="s">
        <v>247</v>
      </c>
      <c r="E61" s="87" t="s">
        <v>44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5">
        <f t="shared" si="6"/>
        <v>0</v>
      </c>
      <c r="M61" s="89">
        <v>0</v>
      </c>
      <c r="N61" s="90">
        <f t="shared" si="0"/>
        <v>0</v>
      </c>
      <c r="O61" s="90">
        <f t="shared" si="7"/>
        <v>0</v>
      </c>
      <c r="P61" s="85">
        <f t="shared" si="1"/>
        <v>0</v>
      </c>
      <c r="Q61" s="85">
        <f t="shared" si="2"/>
        <v>0</v>
      </c>
      <c r="R61" s="85" t="str">
        <f t="shared" si="11"/>
        <v/>
      </c>
      <c r="S61" s="85">
        <f t="shared" si="4"/>
        <v>0</v>
      </c>
      <c r="T61" s="85">
        <f t="shared" si="12"/>
        <v>0</v>
      </c>
      <c r="U61" s="91">
        <f t="shared" si="9"/>
        <v>0</v>
      </c>
      <c r="V61" s="86"/>
      <c r="W61" s="85">
        <f t="shared" si="8"/>
        <v>0</v>
      </c>
      <c r="X61" s="86" t="s">
        <v>520</v>
      </c>
      <c r="Z61" s="1">
        <v>0</v>
      </c>
    </row>
    <row r="62" spans="2:26" ht="14.25" customHeight="1">
      <c r="B62" s="87"/>
      <c r="C62" s="87">
        <v>103100045</v>
      </c>
      <c r="D62" s="99" t="s">
        <v>64</v>
      </c>
      <c r="E62" s="88" t="s">
        <v>44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5">
        <f t="shared" si="6"/>
        <v>0</v>
      </c>
      <c r="M62" s="89">
        <v>0</v>
      </c>
      <c r="N62" s="90">
        <f t="shared" si="0"/>
        <v>0</v>
      </c>
      <c r="O62" s="90">
        <f t="shared" si="7"/>
        <v>0</v>
      </c>
      <c r="P62" s="85">
        <f t="shared" si="1"/>
        <v>0</v>
      </c>
      <c r="Q62" s="85">
        <f t="shared" si="2"/>
        <v>0</v>
      </c>
      <c r="R62" s="85" t="str">
        <f t="shared" si="11"/>
        <v/>
      </c>
      <c r="S62" s="85">
        <f t="shared" si="4"/>
        <v>0</v>
      </c>
      <c r="T62" s="85">
        <f t="shared" si="12"/>
        <v>0</v>
      </c>
      <c r="U62" s="91">
        <f t="shared" si="9"/>
        <v>0</v>
      </c>
      <c r="V62" s="86"/>
      <c r="W62" s="85">
        <f t="shared" si="8"/>
        <v>0</v>
      </c>
      <c r="X62" s="86" t="s">
        <v>521</v>
      </c>
      <c r="Z62" s="1">
        <v>0</v>
      </c>
    </row>
    <row r="63" spans="2:26" ht="14.25" customHeight="1">
      <c r="B63" s="87"/>
      <c r="C63" s="87">
        <v>103100532</v>
      </c>
      <c r="D63" s="99" t="s">
        <v>84</v>
      </c>
      <c r="E63" s="87" t="s">
        <v>19</v>
      </c>
      <c r="F63" s="86">
        <v>0</v>
      </c>
      <c r="G63" s="86">
        <v>0</v>
      </c>
      <c r="H63" s="86">
        <v>0</v>
      </c>
      <c r="I63" s="86">
        <v>0</v>
      </c>
      <c r="J63" s="86">
        <v>0</v>
      </c>
      <c r="K63" s="86">
        <v>0</v>
      </c>
      <c r="L63" s="85">
        <f t="shared" si="6"/>
        <v>0</v>
      </c>
      <c r="M63" s="89">
        <v>0</v>
      </c>
      <c r="N63" s="90">
        <f t="shared" si="0"/>
        <v>0</v>
      </c>
      <c r="O63" s="90">
        <f t="shared" si="7"/>
        <v>0</v>
      </c>
      <c r="P63" s="85">
        <f t="shared" si="1"/>
        <v>0</v>
      </c>
      <c r="Q63" s="85">
        <f t="shared" si="2"/>
        <v>0</v>
      </c>
      <c r="R63" s="85" t="str">
        <f t="shared" si="11"/>
        <v/>
      </c>
      <c r="S63" s="85">
        <f t="shared" si="4"/>
        <v>0</v>
      </c>
      <c r="T63" s="85">
        <f t="shared" si="12"/>
        <v>0</v>
      </c>
      <c r="U63" s="91">
        <f t="shared" si="9"/>
        <v>0</v>
      </c>
      <c r="V63" s="86"/>
      <c r="W63" s="85">
        <f t="shared" si="8"/>
        <v>0</v>
      </c>
      <c r="X63" s="86" t="s">
        <v>523</v>
      </c>
      <c r="Z63" s="1">
        <v>0</v>
      </c>
    </row>
    <row r="64" spans="2:26" ht="14.25" customHeight="1">
      <c r="B64" s="87"/>
      <c r="C64" s="87">
        <v>103100046</v>
      </c>
      <c r="D64" s="99" t="s">
        <v>246</v>
      </c>
      <c r="E64" s="87" t="s">
        <v>44</v>
      </c>
      <c r="F64" s="86">
        <v>0</v>
      </c>
      <c r="G64" s="86">
        <v>0</v>
      </c>
      <c r="H64" s="86">
        <v>0</v>
      </c>
      <c r="I64" s="86">
        <v>0</v>
      </c>
      <c r="J64" s="86">
        <v>0</v>
      </c>
      <c r="K64" s="86">
        <v>0</v>
      </c>
      <c r="L64" s="85">
        <f t="shared" si="6"/>
        <v>0</v>
      </c>
      <c r="M64" s="89">
        <v>0</v>
      </c>
      <c r="N64" s="90">
        <f t="shared" si="0"/>
        <v>0</v>
      </c>
      <c r="O64" s="90">
        <f t="shared" si="7"/>
        <v>0</v>
      </c>
      <c r="P64" s="85">
        <f t="shared" si="1"/>
        <v>0</v>
      </c>
      <c r="Q64" s="85">
        <f t="shared" si="2"/>
        <v>0</v>
      </c>
      <c r="R64" s="85" t="str">
        <f t="shared" si="11"/>
        <v/>
      </c>
      <c r="S64" s="85">
        <f t="shared" si="4"/>
        <v>0</v>
      </c>
      <c r="T64" s="85">
        <f t="shared" si="12"/>
        <v>0</v>
      </c>
      <c r="U64" s="91">
        <f t="shared" si="9"/>
        <v>0</v>
      </c>
      <c r="V64" s="86"/>
      <c r="W64" s="85">
        <f t="shared" si="8"/>
        <v>0</v>
      </c>
      <c r="X64" s="86" t="s">
        <v>520</v>
      </c>
      <c r="Z64" s="1">
        <v>0</v>
      </c>
    </row>
    <row r="65" spans="2:26" ht="14.25" customHeight="1">
      <c r="B65" s="87"/>
      <c r="C65" s="87">
        <v>103100047</v>
      </c>
      <c r="D65" s="99" t="s">
        <v>85</v>
      </c>
      <c r="E65" s="87" t="s">
        <v>44</v>
      </c>
      <c r="F65" s="86">
        <v>0</v>
      </c>
      <c r="G65" s="86">
        <v>114</v>
      </c>
      <c r="H65" s="86">
        <v>114</v>
      </c>
      <c r="I65" s="86">
        <v>0</v>
      </c>
      <c r="J65" s="86">
        <v>0</v>
      </c>
      <c r="K65" s="86">
        <v>0</v>
      </c>
      <c r="L65" s="85">
        <f t="shared" si="6"/>
        <v>32.571428571428569</v>
      </c>
      <c r="M65" s="89">
        <v>0</v>
      </c>
      <c r="N65" s="90">
        <f t="shared" si="0"/>
        <v>-32.571428571428569</v>
      </c>
      <c r="O65" s="90">
        <f t="shared" si="7"/>
        <v>16.285714285714285</v>
      </c>
      <c r="P65" s="85">
        <f t="shared" si="1"/>
        <v>8.6857142857142762</v>
      </c>
      <c r="Q65" s="85">
        <f t="shared" si="2"/>
        <v>17.371428571428559</v>
      </c>
      <c r="R65" s="85" t="str">
        <f t="shared" si="11"/>
        <v>*</v>
      </c>
      <c r="S65" s="85">
        <f t="shared" si="4"/>
        <v>46.685714285714276</v>
      </c>
      <c r="T65" s="85">
        <f t="shared" si="12"/>
        <v>55.371428571428559</v>
      </c>
      <c r="U65" s="91">
        <v>0</v>
      </c>
      <c r="V65" s="86"/>
      <c r="W65" s="85">
        <f t="shared" si="8"/>
        <v>0</v>
      </c>
      <c r="X65" s="86" t="s">
        <v>523</v>
      </c>
      <c r="Z65" s="1">
        <v>0</v>
      </c>
    </row>
    <row r="66" spans="2:26" ht="14.25" customHeight="1">
      <c r="B66" s="87"/>
      <c r="C66" s="87">
        <v>103100053</v>
      </c>
      <c r="D66" s="99" t="s">
        <v>74</v>
      </c>
      <c r="E66" s="87" t="s">
        <v>44</v>
      </c>
      <c r="F66" s="86">
        <v>0</v>
      </c>
      <c r="G66" s="86">
        <v>0</v>
      </c>
      <c r="H66" s="86">
        <v>0</v>
      </c>
      <c r="I66" s="86">
        <v>0</v>
      </c>
      <c r="J66" s="86">
        <v>0</v>
      </c>
      <c r="K66" s="86">
        <v>0</v>
      </c>
      <c r="L66" s="85">
        <f t="shared" si="6"/>
        <v>0</v>
      </c>
      <c r="M66" s="89">
        <v>0</v>
      </c>
      <c r="N66" s="90">
        <f t="shared" si="0"/>
        <v>0</v>
      </c>
      <c r="O66" s="90">
        <f t="shared" si="7"/>
        <v>0</v>
      </c>
      <c r="P66" s="85">
        <f t="shared" si="1"/>
        <v>0</v>
      </c>
      <c r="Q66" s="85">
        <f t="shared" si="2"/>
        <v>0</v>
      </c>
      <c r="R66" s="85" t="str">
        <f t="shared" si="11"/>
        <v/>
      </c>
      <c r="S66" s="85">
        <f t="shared" si="4"/>
        <v>0</v>
      </c>
      <c r="T66" s="85">
        <f t="shared" si="12"/>
        <v>0</v>
      </c>
      <c r="U66" s="91">
        <f t="shared" si="9"/>
        <v>0</v>
      </c>
      <c r="V66" s="86"/>
      <c r="W66" s="85">
        <f t="shared" si="8"/>
        <v>0</v>
      </c>
      <c r="X66" s="86" t="e">
        <v>#N/A</v>
      </c>
      <c r="Z66" s="1">
        <v>0</v>
      </c>
    </row>
    <row r="67" spans="2:26" ht="14.25" customHeight="1">
      <c r="B67" s="87"/>
      <c r="C67" s="87">
        <v>103100056</v>
      </c>
      <c r="D67" s="99" t="s">
        <v>150</v>
      </c>
      <c r="E67" s="87" t="s">
        <v>44</v>
      </c>
      <c r="F67" s="86">
        <v>0</v>
      </c>
      <c r="G67" s="86">
        <v>0</v>
      </c>
      <c r="H67" s="86">
        <v>0</v>
      </c>
      <c r="I67" s="86">
        <v>0</v>
      </c>
      <c r="J67" s="86">
        <v>0</v>
      </c>
      <c r="K67" s="86">
        <v>0</v>
      </c>
      <c r="L67" s="85">
        <f t="shared" si="6"/>
        <v>0</v>
      </c>
      <c r="M67" s="89">
        <v>0</v>
      </c>
      <c r="N67" s="90">
        <f t="shared" si="0"/>
        <v>0</v>
      </c>
      <c r="O67" s="90">
        <f t="shared" si="7"/>
        <v>0</v>
      </c>
      <c r="P67" s="85">
        <f t="shared" si="1"/>
        <v>0</v>
      </c>
      <c r="Q67" s="85">
        <f t="shared" si="2"/>
        <v>0</v>
      </c>
      <c r="R67" s="85" t="str">
        <f t="shared" si="11"/>
        <v/>
      </c>
      <c r="S67" s="85">
        <f t="shared" si="4"/>
        <v>0</v>
      </c>
      <c r="T67" s="85">
        <f t="shared" si="12"/>
        <v>0</v>
      </c>
      <c r="U67" s="91">
        <f t="shared" si="9"/>
        <v>0</v>
      </c>
      <c r="V67" s="86"/>
      <c r="W67" s="85">
        <f t="shared" si="8"/>
        <v>0</v>
      </c>
      <c r="X67" s="86" t="e">
        <v>#N/A</v>
      </c>
      <c r="Z67" s="1">
        <v>0</v>
      </c>
    </row>
    <row r="68" spans="2:26" ht="14.25" customHeight="1">
      <c r="B68" s="87"/>
      <c r="C68" s="87">
        <v>103100057</v>
      </c>
      <c r="D68" s="99" t="s">
        <v>52</v>
      </c>
      <c r="E68" s="87" t="s">
        <v>44</v>
      </c>
      <c r="F68" s="86">
        <v>0</v>
      </c>
      <c r="G68" s="86">
        <v>0</v>
      </c>
      <c r="H68" s="86">
        <v>0</v>
      </c>
      <c r="I68" s="86">
        <v>0</v>
      </c>
      <c r="J68" s="86">
        <v>0</v>
      </c>
      <c r="K68" s="86">
        <v>0</v>
      </c>
      <c r="L68" s="85">
        <f t="shared" si="6"/>
        <v>0</v>
      </c>
      <c r="M68" s="89">
        <v>0</v>
      </c>
      <c r="N68" s="90">
        <f t="shared" si="0"/>
        <v>0</v>
      </c>
      <c r="O68" s="90">
        <f t="shared" si="7"/>
        <v>0</v>
      </c>
      <c r="P68" s="85">
        <f t="shared" si="1"/>
        <v>0</v>
      </c>
      <c r="Q68" s="85">
        <f t="shared" si="2"/>
        <v>0</v>
      </c>
      <c r="R68" s="85" t="str">
        <f t="shared" si="11"/>
        <v/>
      </c>
      <c r="S68" s="85">
        <f t="shared" si="4"/>
        <v>0</v>
      </c>
      <c r="T68" s="85">
        <f t="shared" si="12"/>
        <v>0</v>
      </c>
      <c r="U68" s="91">
        <f t="shared" si="9"/>
        <v>0</v>
      </c>
      <c r="V68" s="86"/>
      <c r="W68" s="85">
        <f t="shared" si="8"/>
        <v>0</v>
      </c>
      <c r="X68" s="86" t="s">
        <v>520</v>
      </c>
      <c r="Z68" s="1">
        <v>0</v>
      </c>
    </row>
    <row r="69" spans="2:26" ht="14.25" customHeight="1">
      <c r="B69" s="87"/>
      <c r="C69" s="87">
        <v>103100059</v>
      </c>
      <c r="D69" s="99" t="s">
        <v>186</v>
      </c>
      <c r="E69" s="87" t="s">
        <v>44</v>
      </c>
      <c r="F69" s="86">
        <v>180</v>
      </c>
      <c r="G69" s="86">
        <v>0</v>
      </c>
      <c r="H69" s="86">
        <v>0</v>
      </c>
      <c r="I69" s="86">
        <v>90</v>
      </c>
      <c r="J69" s="86">
        <v>30</v>
      </c>
      <c r="K69" s="86">
        <v>0</v>
      </c>
      <c r="L69" s="85">
        <f t="shared" si="6"/>
        <v>42.857142857142854</v>
      </c>
      <c r="M69" s="89">
        <v>340</v>
      </c>
      <c r="N69" s="90">
        <v>1</v>
      </c>
      <c r="O69" s="90">
        <f t="shared" si="7"/>
        <v>21.428571428571427</v>
      </c>
      <c r="P69" s="85">
        <f t="shared" si="1"/>
        <v>11.428571428571416</v>
      </c>
      <c r="Q69" s="85">
        <f t="shared" si="2"/>
        <v>22.857142857142843</v>
      </c>
      <c r="R69" s="85" t="str">
        <f t="shared" si="11"/>
        <v/>
      </c>
      <c r="S69" s="85">
        <f t="shared" si="4"/>
        <v>61.428571428571409</v>
      </c>
      <c r="T69" s="85">
        <f t="shared" si="12"/>
        <v>-267.14285714285717</v>
      </c>
      <c r="U69" s="91">
        <f t="shared" si="9"/>
        <v>0</v>
      </c>
      <c r="V69" s="86"/>
      <c r="W69" s="85">
        <f t="shared" si="8"/>
        <v>0</v>
      </c>
      <c r="X69" s="86" t="s">
        <v>521</v>
      </c>
      <c r="Z69" s="1">
        <v>100</v>
      </c>
    </row>
    <row r="70" spans="2:26" ht="14.25" customHeight="1">
      <c r="B70" s="87"/>
      <c r="C70" s="87">
        <v>103100060</v>
      </c>
      <c r="D70" s="99" t="s">
        <v>379</v>
      </c>
      <c r="E70" s="87" t="s">
        <v>18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5">
        <f t="shared" si="6"/>
        <v>0</v>
      </c>
      <c r="M70" s="89">
        <v>0</v>
      </c>
      <c r="N70" s="90">
        <f t="shared" si="0"/>
        <v>0</v>
      </c>
      <c r="O70" s="90">
        <f t="shared" si="7"/>
        <v>0</v>
      </c>
      <c r="P70" s="85">
        <f t="shared" si="1"/>
        <v>0</v>
      </c>
      <c r="Q70" s="85">
        <f t="shared" si="2"/>
        <v>0</v>
      </c>
      <c r="R70" s="85" t="str">
        <f t="shared" si="11"/>
        <v/>
      </c>
      <c r="S70" s="85">
        <f t="shared" si="4"/>
        <v>0</v>
      </c>
      <c r="T70" s="85">
        <f t="shared" si="12"/>
        <v>0</v>
      </c>
      <c r="U70" s="91">
        <f t="shared" si="9"/>
        <v>0</v>
      </c>
      <c r="V70" s="86"/>
      <c r="W70" s="85">
        <f t="shared" si="8"/>
        <v>0</v>
      </c>
      <c r="X70" s="86" t="s">
        <v>522</v>
      </c>
      <c r="Z70" s="1">
        <v>0</v>
      </c>
    </row>
    <row r="71" spans="2:26" ht="14.25" customHeight="1">
      <c r="B71" s="87"/>
      <c r="C71" s="87">
        <v>103100061</v>
      </c>
      <c r="D71" s="99" t="s">
        <v>244</v>
      </c>
      <c r="E71" s="87" t="s">
        <v>44</v>
      </c>
      <c r="F71" s="86">
        <v>0</v>
      </c>
      <c r="G71" s="86">
        <v>0</v>
      </c>
      <c r="H71" s="86">
        <v>0</v>
      </c>
      <c r="I71" s="86">
        <v>0</v>
      </c>
      <c r="J71" s="86">
        <v>0</v>
      </c>
      <c r="K71" s="86">
        <v>0</v>
      </c>
      <c r="L71" s="85">
        <f t="shared" si="6"/>
        <v>0</v>
      </c>
      <c r="M71" s="89">
        <v>0</v>
      </c>
      <c r="N71" s="90">
        <f t="shared" si="0"/>
        <v>0</v>
      </c>
      <c r="O71" s="90">
        <f t="shared" si="7"/>
        <v>0</v>
      </c>
      <c r="P71" s="85">
        <f t="shared" si="1"/>
        <v>0</v>
      </c>
      <c r="Q71" s="85">
        <f t="shared" si="2"/>
        <v>0</v>
      </c>
      <c r="R71" s="85" t="str">
        <f t="shared" si="11"/>
        <v/>
      </c>
      <c r="S71" s="85">
        <f t="shared" si="4"/>
        <v>0</v>
      </c>
      <c r="T71" s="85">
        <f t="shared" si="12"/>
        <v>0</v>
      </c>
      <c r="U71" s="91">
        <f t="shared" si="9"/>
        <v>0</v>
      </c>
      <c r="V71" s="86"/>
      <c r="W71" s="85">
        <f t="shared" si="8"/>
        <v>0</v>
      </c>
      <c r="X71" s="86" t="s">
        <v>522</v>
      </c>
      <c r="Z71" s="1">
        <v>0</v>
      </c>
    </row>
    <row r="72" spans="2:26" ht="14.25" customHeight="1">
      <c r="B72" s="87"/>
      <c r="C72" s="87">
        <v>103100536</v>
      </c>
      <c r="D72" s="99" t="s">
        <v>234</v>
      </c>
      <c r="E72" s="87" t="s">
        <v>19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5">
        <f t="shared" si="6"/>
        <v>0</v>
      </c>
      <c r="M72" s="89">
        <v>0</v>
      </c>
      <c r="N72" s="90">
        <f t="shared" si="0"/>
        <v>0</v>
      </c>
      <c r="O72" s="90">
        <f t="shared" si="7"/>
        <v>0</v>
      </c>
      <c r="P72" s="85">
        <f t="shared" si="1"/>
        <v>0</v>
      </c>
      <c r="Q72" s="85">
        <f t="shared" si="2"/>
        <v>0</v>
      </c>
      <c r="R72" s="85" t="str">
        <f t="shared" si="11"/>
        <v/>
      </c>
      <c r="S72" s="85">
        <f t="shared" si="4"/>
        <v>0</v>
      </c>
      <c r="T72" s="85">
        <f t="shared" si="12"/>
        <v>0</v>
      </c>
      <c r="U72" s="91">
        <f t="shared" si="9"/>
        <v>0</v>
      </c>
      <c r="V72" s="86"/>
      <c r="W72" s="85">
        <f t="shared" si="8"/>
        <v>0</v>
      </c>
      <c r="X72" s="86" t="s">
        <v>522</v>
      </c>
      <c r="Z72" s="1">
        <v>0</v>
      </c>
    </row>
    <row r="73" spans="2:26" ht="14.25" customHeight="1">
      <c r="B73" s="86"/>
      <c r="C73" s="86">
        <v>103100062</v>
      </c>
      <c r="D73" s="126" t="s">
        <v>184</v>
      </c>
      <c r="E73" s="86" t="s">
        <v>19</v>
      </c>
      <c r="F73" s="86">
        <v>6</v>
      </c>
      <c r="G73" s="86">
        <v>6</v>
      </c>
      <c r="H73" s="86">
        <v>6</v>
      </c>
      <c r="I73" s="86">
        <v>5</v>
      </c>
      <c r="J73" s="86">
        <v>6</v>
      </c>
      <c r="K73" s="86">
        <v>6</v>
      </c>
      <c r="L73" s="85">
        <f t="shared" si="6"/>
        <v>5</v>
      </c>
      <c r="M73" s="89">
        <v>9</v>
      </c>
      <c r="N73" s="90">
        <f t="shared" si="0"/>
        <v>4</v>
      </c>
      <c r="O73" s="90">
        <f t="shared" si="7"/>
        <v>2.5</v>
      </c>
      <c r="P73" s="85">
        <f t="shared" si="1"/>
        <v>1.3333333333333319</v>
      </c>
      <c r="Q73" s="85">
        <f t="shared" si="2"/>
        <v>2.6666666666666652</v>
      </c>
      <c r="R73" s="85" t="str">
        <f t="shared" si="11"/>
        <v/>
      </c>
      <c r="S73" s="85">
        <f t="shared" si="4"/>
        <v>7.1666666666666652</v>
      </c>
      <c r="T73" s="85">
        <f t="shared" si="12"/>
        <v>-0.50000000000000178</v>
      </c>
      <c r="U73" s="91">
        <v>5</v>
      </c>
      <c r="V73" s="86"/>
      <c r="W73" s="85">
        <f t="shared" si="8"/>
        <v>5</v>
      </c>
      <c r="X73" s="86" t="s">
        <v>522</v>
      </c>
      <c r="Z73" s="1">
        <v>0</v>
      </c>
    </row>
    <row r="74" spans="2:26" ht="14.25" customHeight="1">
      <c r="B74" s="87"/>
      <c r="C74" s="87">
        <v>103100063</v>
      </c>
      <c r="D74" s="99" t="s">
        <v>326</v>
      </c>
      <c r="E74" s="87" t="s">
        <v>19</v>
      </c>
      <c r="F74" s="86">
        <v>13</v>
      </c>
      <c r="G74" s="86">
        <v>3</v>
      </c>
      <c r="H74" s="86">
        <v>6</v>
      </c>
      <c r="I74" s="86">
        <v>14</v>
      </c>
      <c r="J74" s="86">
        <v>9</v>
      </c>
      <c r="K74" s="86">
        <v>14</v>
      </c>
      <c r="L74" s="85">
        <f t="shared" si="6"/>
        <v>8.4285714285714288</v>
      </c>
      <c r="M74" s="89">
        <v>15</v>
      </c>
      <c r="N74" s="90">
        <f t="shared" si="0"/>
        <v>6.5714285714285712</v>
      </c>
      <c r="O74" s="90">
        <f t="shared" si="7"/>
        <v>4.2142857142857144</v>
      </c>
      <c r="P74" s="85">
        <f t="shared" si="1"/>
        <v>2.2476190476190454</v>
      </c>
      <c r="Q74" s="85">
        <f t="shared" si="2"/>
        <v>4.4952380952380935</v>
      </c>
      <c r="R74" s="85" t="str">
        <f t="shared" si="11"/>
        <v/>
      </c>
      <c r="S74" s="85">
        <f t="shared" si="4"/>
        <v>12.080952380952379</v>
      </c>
      <c r="T74" s="85">
        <f t="shared" si="12"/>
        <v>-0.6714285714285726</v>
      </c>
      <c r="U74" s="91">
        <v>10</v>
      </c>
      <c r="V74" s="86"/>
      <c r="W74" s="85">
        <f t="shared" si="8"/>
        <v>10</v>
      </c>
      <c r="X74" s="86" t="s">
        <v>521</v>
      </c>
      <c r="Z74" s="1">
        <v>0</v>
      </c>
    </row>
    <row r="75" spans="2:26" ht="14.25" customHeight="1">
      <c r="B75" s="87"/>
      <c r="C75" s="87">
        <v>103100064</v>
      </c>
      <c r="D75" s="99" t="s">
        <v>329</v>
      </c>
      <c r="E75" s="87" t="s">
        <v>19</v>
      </c>
      <c r="F75" s="86">
        <v>2</v>
      </c>
      <c r="G75" s="86">
        <v>2</v>
      </c>
      <c r="H75" s="86">
        <v>1</v>
      </c>
      <c r="I75" s="86">
        <v>1</v>
      </c>
      <c r="J75" s="86">
        <v>1</v>
      </c>
      <c r="K75" s="86">
        <v>4</v>
      </c>
      <c r="L75" s="85">
        <f t="shared" si="6"/>
        <v>1.5714285714285714</v>
      </c>
      <c r="M75" s="89">
        <v>3</v>
      </c>
      <c r="N75" s="90">
        <f t="shared" si="0"/>
        <v>1.4285714285714286</v>
      </c>
      <c r="O75" s="90">
        <f t="shared" si="7"/>
        <v>0.7857142857142857</v>
      </c>
      <c r="P75" s="85">
        <f t="shared" si="1"/>
        <v>0.41904761904761861</v>
      </c>
      <c r="Q75" s="85">
        <f t="shared" si="2"/>
        <v>0.83809523809523767</v>
      </c>
      <c r="R75" s="85" t="str">
        <f t="shared" si="11"/>
        <v/>
      </c>
      <c r="S75" s="85">
        <f t="shared" si="4"/>
        <v>2.2523809523809519</v>
      </c>
      <c r="T75" s="85">
        <f t="shared" si="12"/>
        <v>-0.32857142857142896</v>
      </c>
      <c r="U75" s="91">
        <v>3</v>
      </c>
      <c r="V75" s="86"/>
      <c r="W75" s="85">
        <f t="shared" si="8"/>
        <v>3</v>
      </c>
      <c r="X75" s="86" t="s">
        <v>522</v>
      </c>
      <c r="Z75" s="1">
        <v>3</v>
      </c>
    </row>
    <row r="76" spans="2:26" ht="14.25" customHeight="1">
      <c r="B76" s="87"/>
      <c r="C76" s="87">
        <v>103100068</v>
      </c>
      <c r="D76" s="99" t="s">
        <v>331</v>
      </c>
      <c r="E76" s="87" t="s">
        <v>427</v>
      </c>
      <c r="F76" s="86">
        <v>8</v>
      </c>
      <c r="G76" s="86">
        <v>15</v>
      </c>
      <c r="H76" s="86">
        <v>11</v>
      </c>
      <c r="I76" s="86">
        <v>8</v>
      </c>
      <c r="J76" s="86">
        <v>3</v>
      </c>
      <c r="K76" s="86">
        <v>14</v>
      </c>
      <c r="L76" s="85">
        <f t="shared" si="6"/>
        <v>8.4285714285714288</v>
      </c>
      <c r="M76" s="89">
        <v>9</v>
      </c>
      <c r="N76" s="90">
        <f t="shared" si="0"/>
        <v>0.57142857142857117</v>
      </c>
      <c r="O76" s="90">
        <f t="shared" si="7"/>
        <v>4.2142857142857144</v>
      </c>
      <c r="P76" s="85">
        <f t="shared" si="1"/>
        <v>2.2476190476190454</v>
      </c>
      <c r="Q76" s="85">
        <f t="shared" si="2"/>
        <v>4.4952380952380935</v>
      </c>
      <c r="R76" s="85" t="str">
        <f t="shared" si="11"/>
        <v/>
      </c>
      <c r="S76" s="85">
        <f t="shared" si="4"/>
        <v>12.080952380952379</v>
      </c>
      <c r="T76" s="85">
        <f t="shared" si="12"/>
        <v>5.3285714285714274</v>
      </c>
      <c r="U76" s="91">
        <v>15</v>
      </c>
      <c r="V76" s="86"/>
      <c r="W76" s="85">
        <f t="shared" si="8"/>
        <v>15</v>
      </c>
      <c r="X76" s="86" t="s">
        <v>521</v>
      </c>
      <c r="Z76" s="1">
        <v>20</v>
      </c>
    </row>
    <row r="77" spans="2:26" ht="14.25" customHeight="1">
      <c r="B77" s="87"/>
      <c r="C77" s="87">
        <v>103100069</v>
      </c>
      <c r="D77" s="99" t="s">
        <v>330</v>
      </c>
      <c r="E77" s="87" t="s">
        <v>428</v>
      </c>
      <c r="F77" s="86">
        <v>39</v>
      </c>
      <c r="G77" s="86">
        <v>23</v>
      </c>
      <c r="H77" s="86">
        <v>27</v>
      </c>
      <c r="I77" s="86">
        <v>22</v>
      </c>
      <c r="J77" s="86">
        <v>26</v>
      </c>
      <c r="K77" s="86">
        <v>26</v>
      </c>
      <c r="L77" s="85">
        <f t="shared" si="6"/>
        <v>23.285714285714285</v>
      </c>
      <c r="M77" s="89">
        <v>39</v>
      </c>
      <c r="N77" s="90">
        <v>0</v>
      </c>
      <c r="O77" s="90">
        <f t="shared" si="7"/>
        <v>11.642857142857142</v>
      </c>
      <c r="P77" s="85">
        <f t="shared" si="1"/>
        <v>6.2095238095238026</v>
      </c>
      <c r="Q77" s="85">
        <f t="shared" si="2"/>
        <v>12.419047619047612</v>
      </c>
      <c r="R77" s="85" t="str">
        <f t="shared" si="11"/>
        <v/>
      </c>
      <c r="S77" s="85">
        <f t="shared" si="4"/>
        <v>33.376190476190473</v>
      </c>
      <c r="T77" s="85">
        <f t="shared" si="12"/>
        <v>0.58571428571428186</v>
      </c>
      <c r="U77" s="91">
        <v>10</v>
      </c>
      <c r="V77" s="86"/>
      <c r="W77" s="85">
        <v>0</v>
      </c>
      <c r="X77" s="86" t="s">
        <v>520</v>
      </c>
      <c r="Z77" s="1">
        <v>30</v>
      </c>
    </row>
    <row r="78" spans="2:26" ht="14.25" customHeight="1">
      <c r="B78" s="87"/>
      <c r="C78" s="87">
        <v>103100070</v>
      </c>
      <c r="D78" s="99" t="s">
        <v>353</v>
      </c>
      <c r="E78" s="87" t="s">
        <v>44</v>
      </c>
      <c r="F78" s="86">
        <v>0</v>
      </c>
      <c r="G78" s="86">
        <v>0</v>
      </c>
      <c r="H78" s="86">
        <v>0</v>
      </c>
      <c r="I78" s="86">
        <v>0</v>
      </c>
      <c r="J78" s="86">
        <v>0</v>
      </c>
      <c r="K78" s="86">
        <v>0</v>
      </c>
      <c r="L78" s="85">
        <f t="shared" si="6"/>
        <v>0</v>
      </c>
      <c r="M78" s="89">
        <v>0</v>
      </c>
      <c r="N78" s="90">
        <f t="shared" si="0"/>
        <v>0</v>
      </c>
      <c r="O78" s="90">
        <f t="shared" si="7"/>
        <v>0</v>
      </c>
      <c r="P78" s="85">
        <f t="shared" si="1"/>
        <v>0</v>
      </c>
      <c r="Q78" s="85">
        <f t="shared" si="2"/>
        <v>0</v>
      </c>
      <c r="R78" s="85" t="str">
        <f t="shared" si="11"/>
        <v/>
      </c>
      <c r="S78" s="85">
        <f t="shared" si="4"/>
        <v>0</v>
      </c>
      <c r="T78" s="85">
        <f t="shared" si="12"/>
        <v>0</v>
      </c>
      <c r="U78" s="91">
        <f t="shared" si="9"/>
        <v>0</v>
      </c>
      <c r="V78" s="86"/>
      <c r="W78" s="85">
        <f t="shared" si="8"/>
        <v>0</v>
      </c>
      <c r="X78" s="86" t="e">
        <v>#N/A</v>
      </c>
      <c r="Z78" s="1">
        <v>0</v>
      </c>
    </row>
    <row r="79" spans="2:26" ht="14.25" customHeight="1">
      <c r="B79" s="86"/>
      <c r="C79" s="86">
        <v>103100071</v>
      </c>
      <c r="D79" s="126" t="s">
        <v>154</v>
      </c>
      <c r="E79" s="88" t="s">
        <v>44</v>
      </c>
      <c r="F79" s="86">
        <v>0</v>
      </c>
      <c r="G79" s="86">
        <v>0</v>
      </c>
      <c r="H79" s="86">
        <v>0</v>
      </c>
      <c r="I79" s="86">
        <v>0</v>
      </c>
      <c r="J79" s="86">
        <v>0</v>
      </c>
      <c r="K79" s="86">
        <v>0</v>
      </c>
      <c r="L79" s="85">
        <f t="shared" si="6"/>
        <v>0</v>
      </c>
      <c r="M79" s="89">
        <v>0</v>
      </c>
      <c r="N79" s="90">
        <f t="shared" si="0"/>
        <v>0</v>
      </c>
      <c r="O79" s="90">
        <f t="shared" si="7"/>
        <v>0</v>
      </c>
      <c r="P79" s="85">
        <f t="shared" si="1"/>
        <v>0</v>
      </c>
      <c r="Q79" s="85">
        <f t="shared" si="2"/>
        <v>0</v>
      </c>
      <c r="R79" s="85" t="str">
        <f t="shared" si="11"/>
        <v/>
      </c>
      <c r="S79" s="85">
        <f t="shared" si="4"/>
        <v>0</v>
      </c>
      <c r="T79" s="85">
        <f t="shared" si="12"/>
        <v>0</v>
      </c>
      <c r="U79" s="91">
        <f t="shared" si="9"/>
        <v>0</v>
      </c>
      <c r="V79" s="86"/>
      <c r="W79" s="85">
        <f t="shared" si="8"/>
        <v>0</v>
      </c>
      <c r="X79" s="86" t="s">
        <v>522</v>
      </c>
      <c r="Z79" s="1">
        <v>0</v>
      </c>
    </row>
    <row r="80" spans="2:26" ht="14.25" customHeight="1">
      <c r="B80" s="87"/>
      <c r="C80" s="87">
        <v>103100072</v>
      </c>
      <c r="D80" s="99" t="s">
        <v>366</v>
      </c>
      <c r="E80" s="88" t="s">
        <v>44</v>
      </c>
      <c r="F80" s="86">
        <v>0</v>
      </c>
      <c r="G80" s="86">
        <v>0</v>
      </c>
      <c r="H80" s="86">
        <v>0</v>
      </c>
      <c r="I80" s="86">
        <v>0</v>
      </c>
      <c r="J80" s="86">
        <v>0</v>
      </c>
      <c r="K80" s="86">
        <v>0</v>
      </c>
      <c r="L80" s="85">
        <f t="shared" si="6"/>
        <v>0</v>
      </c>
      <c r="M80" s="89">
        <v>0</v>
      </c>
      <c r="N80" s="90">
        <f t="shared" si="0"/>
        <v>0</v>
      </c>
      <c r="O80" s="90">
        <f t="shared" si="7"/>
        <v>0</v>
      </c>
      <c r="P80" s="85">
        <f t="shared" si="1"/>
        <v>0</v>
      </c>
      <c r="Q80" s="85">
        <f t="shared" si="2"/>
        <v>0</v>
      </c>
      <c r="R80" s="85" t="str">
        <f t="shared" si="11"/>
        <v/>
      </c>
      <c r="S80" s="85">
        <f t="shared" si="4"/>
        <v>0</v>
      </c>
      <c r="T80" s="85">
        <f t="shared" si="12"/>
        <v>0</v>
      </c>
      <c r="U80" s="91">
        <f t="shared" si="9"/>
        <v>0</v>
      </c>
      <c r="V80" s="86"/>
      <c r="W80" s="85">
        <f t="shared" si="8"/>
        <v>0</v>
      </c>
      <c r="X80" s="86" t="s">
        <v>522</v>
      </c>
      <c r="Z80" s="1">
        <v>0</v>
      </c>
    </row>
    <row r="81" spans="2:26" ht="14.25" customHeight="1">
      <c r="B81" s="87"/>
      <c r="C81" s="87">
        <v>103100075</v>
      </c>
      <c r="D81" s="99" t="s">
        <v>266</v>
      </c>
      <c r="E81" s="87" t="s">
        <v>44</v>
      </c>
      <c r="F81" s="86">
        <v>0</v>
      </c>
      <c r="G81" s="86">
        <v>0</v>
      </c>
      <c r="H81" s="86">
        <v>0</v>
      </c>
      <c r="I81" s="86">
        <v>0</v>
      </c>
      <c r="J81" s="86">
        <v>0</v>
      </c>
      <c r="K81" s="86">
        <v>0</v>
      </c>
      <c r="L81" s="85">
        <f t="shared" si="6"/>
        <v>0</v>
      </c>
      <c r="M81" s="89">
        <v>0</v>
      </c>
      <c r="N81" s="90">
        <f t="shared" si="0"/>
        <v>0</v>
      </c>
      <c r="O81" s="90">
        <f t="shared" si="7"/>
        <v>0</v>
      </c>
      <c r="P81" s="85">
        <f t="shared" si="1"/>
        <v>0</v>
      </c>
      <c r="Q81" s="85">
        <f t="shared" si="2"/>
        <v>0</v>
      </c>
      <c r="R81" s="85" t="str">
        <f t="shared" si="11"/>
        <v/>
      </c>
      <c r="S81" s="85">
        <f t="shared" si="4"/>
        <v>0</v>
      </c>
      <c r="T81" s="85">
        <f t="shared" si="12"/>
        <v>0</v>
      </c>
      <c r="U81" s="91">
        <f t="shared" si="9"/>
        <v>0</v>
      </c>
      <c r="V81" s="86"/>
      <c r="W81" s="85">
        <f t="shared" si="8"/>
        <v>0</v>
      </c>
      <c r="X81" s="86" t="s">
        <v>520</v>
      </c>
      <c r="Z81" s="1">
        <v>0</v>
      </c>
    </row>
    <row r="82" spans="2:26" ht="14.25" customHeight="1">
      <c r="B82" s="87"/>
      <c r="C82" s="87">
        <v>103100076</v>
      </c>
      <c r="D82" s="99" t="s">
        <v>210</v>
      </c>
      <c r="E82" s="87" t="s">
        <v>44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</v>
      </c>
      <c r="L82" s="85">
        <f t="shared" si="6"/>
        <v>0</v>
      </c>
      <c r="M82" s="89">
        <v>300</v>
      </c>
      <c r="N82" s="90">
        <f t="shared" si="0"/>
        <v>300</v>
      </c>
      <c r="O82" s="90">
        <f t="shared" si="7"/>
        <v>0</v>
      </c>
      <c r="P82" s="85">
        <f t="shared" si="1"/>
        <v>0</v>
      </c>
      <c r="Q82" s="85">
        <f t="shared" si="2"/>
        <v>0</v>
      </c>
      <c r="R82" s="85" t="str">
        <f t="shared" si="11"/>
        <v/>
      </c>
      <c r="S82" s="85">
        <f t="shared" si="4"/>
        <v>0</v>
      </c>
      <c r="T82" s="85">
        <f t="shared" si="12"/>
        <v>-300</v>
      </c>
      <c r="U82" s="91">
        <f t="shared" si="9"/>
        <v>0</v>
      </c>
      <c r="V82" s="86"/>
      <c r="W82" s="85">
        <f t="shared" si="8"/>
        <v>0</v>
      </c>
      <c r="X82" s="86" t="s">
        <v>520</v>
      </c>
      <c r="Z82" s="1">
        <v>0</v>
      </c>
    </row>
    <row r="83" spans="2:26" ht="14.25" customHeight="1">
      <c r="B83" s="86"/>
      <c r="C83" s="86">
        <v>103100077</v>
      </c>
      <c r="D83" s="126" t="s">
        <v>136</v>
      </c>
      <c r="E83" s="86" t="s">
        <v>44</v>
      </c>
      <c r="F83" s="86">
        <v>750</v>
      </c>
      <c r="G83" s="86">
        <v>818</v>
      </c>
      <c r="H83" s="86">
        <v>703</v>
      </c>
      <c r="I83" s="86">
        <v>680</v>
      </c>
      <c r="J83" s="86">
        <v>415</v>
      </c>
      <c r="K83" s="86">
        <v>1100</v>
      </c>
      <c r="L83" s="85">
        <f t="shared" si="6"/>
        <v>638</v>
      </c>
      <c r="M83" s="89">
        <v>885</v>
      </c>
      <c r="N83" s="90">
        <f t="shared" ref="N83:N146" si="13">M83-L83</f>
        <v>247</v>
      </c>
      <c r="O83" s="90">
        <f t="shared" si="7"/>
        <v>319</v>
      </c>
      <c r="P83" s="85">
        <f t="shared" ref="P83:P146" si="14">+L83*(0.0333333333333333)*$E$16</f>
        <v>170.13333333333316</v>
      </c>
      <c r="Q83" s="85">
        <f t="shared" ref="Q83:Q146" si="15">+P83+((L83/30)*$E$16)</f>
        <v>340.26666666666648</v>
      </c>
      <c r="R83" s="85" t="str">
        <f t="shared" ref="R83:R114" si="16">IF(L83=0,"",IF(M83-Q83&lt;=0,"*",""))</f>
        <v/>
      </c>
      <c r="S83" s="85">
        <f t="shared" ref="S83:S146" si="17">+P83+((L83/30)*$E$17)</f>
        <v>914.46666666666647</v>
      </c>
      <c r="T83" s="85">
        <f t="shared" ref="T83:T114" si="18">+(S83-P83)+(Q83-M83)</f>
        <v>199.59999999999968</v>
      </c>
      <c r="U83" s="91">
        <v>600</v>
      </c>
      <c r="V83" s="86"/>
      <c r="W83" s="85">
        <f t="shared" si="8"/>
        <v>600</v>
      </c>
      <c r="X83" s="86" t="s">
        <v>521</v>
      </c>
      <c r="Z83" s="1">
        <v>600</v>
      </c>
    </row>
    <row r="84" spans="2:26" ht="14.25" customHeight="1">
      <c r="B84" s="86"/>
      <c r="C84" s="86">
        <v>103100081</v>
      </c>
      <c r="D84" s="126" t="s">
        <v>182</v>
      </c>
      <c r="E84" s="86" t="s">
        <v>429</v>
      </c>
      <c r="F84" s="86">
        <v>95</v>
      </c>
      <c r="G84" s="86">
        <v>83</v>
      </c>
      <c r="H84" s="86">
        <v>89</v>
      </c>
      <c r="I84" s="86">
        <v>79</v>
      </c>
      <c r="J84" s="86">
        <v>87</v>
      </c>
      <c r="K84" s="86">
        <v>89</v>
      </c>
      <c r="L84" s="85">
        <f t="shared" si="6"/>
        <v>74.571428571428569</v>
      </c>
      <c r="M84" s="89">
        <v>161</v>
      </c>
      <c r="N84" s="90">
        <f t="shared" si="13"/>
        <v>86.428571428571431</v>
      </c>
      <c r="O84" s="90">
        <f t="shared" ref="O84:O147" si="19">L84/2</f>
        <v>37.285714285714285</v>
      </c>
      <c r="P84" s="85">
        <f t="shared" si="14"/>
        <v>19.885714285714265</v>
      </c>
      <c r="Q84" s="85">
        <f t="shared" si="15"/>
        <v>39.771428571428551</v>
      </c>
      <c r="R84" s="85" t="str">
        <f t="shared" si="16"/>
        <v/>
      </c>
      <c r="S84" s="85">
        <f t="shared" si="17"/>
        <v>106.88571428571427</v>
      </c>
      <c r="T84" s="85">
        <f t="shared" si="18"/>
        <v>-34.228571428571456</v>
      </c>
      <c r="U84" s="91">
        <v>30</v>
      </c>
      <c r="V84" s="86"/>
      <c r="W84" s="85">
        <f t="shared" si="8"/>
        <v>30</v>
      </c>
      <c r="X84" s="86" t="s">
        <v>523</v>
      </c>
      <c r="Z84" s="1">
        <v>0</v>
      </c>
    </row>
    <row r="85" spans="2:26" ht="14.25" customHeight="1">
      <c r="B85" s="86"/>
      <c r="C85" s="86">
        <v>103100082</v>
      </c>
      <c r="D85" s="126" t="s">
        <v>345</v>
      </c>
      <c r="E85" s="86" t="s">
        <v>19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5">
        <f t="shared" si="6"/>
        <v>0</v>
      </c>
      <c r="M85" s="89">
        <v>0</v>
      </c>
      <c r="N85" s="90">
        <f t="shared" si="13"/>
        <v>0</v>
      </c>
      <c r="O85" s="90">
        <f t="shared" si="19"/>
        <v>0</v>
      </c>
      <c r="P85" s="85">
        <f t="shared" si="14"/>
        <v>0</v>
      </c>
      <c r="Q85" s="85">
        <f t="shared" si="15"/>
        <v>0</v>
      </c>
      <c r="R85" s="85" t="str">
        <f t="shared" si="16"/>
        <v/>
      </c>
      <c r="S85" s="85">
        <f t="shared" si="17"/>
        <v>0</v>
      </c>
      <c r="T85" s="85">
        <f t="shared" si="18"/>
        <v>0</v>
      </c>
      <c r="U85" s="91">
        <f t="shared" si="9"/>
        <v>0</v>
      </c>
      <c r="V85" s="86"/>
      <c r="W85" s="85">
        <f t="shared" si="8"/>
        <v>0</v>
      </c>
      <c r="X85" s="86" t="e">
        <v>#N/A</v>
      </c>
      <c r="Z85" s="1">
        <v>0</v>
      </c>
    </row>
    <row r="86" spans="2:26" ht="14.25" customHeight="1">
      <c r="B86" s="87"/>
      <c r="C86" s="87">
        <v>103100088</v>
      </c>
      <c r="D86" s="99" t="s">
        <v>355</v>
      </c>
      <c r="E86" s="87" t="s">
        <v>44</v>
      </c>
      <c r="F86" s="86">
        <v>2880</v>
      </c>
      <c r="G86" s="86">
        <v>2460</v>
      </c>
      <c r="H86" s="86">
        <v>2730</v>
      </c>
      <c r="I86" s="86">
        <v>2610</v>
      </c>
      <c r="J86" s="86">
        <v>2620</v>
      </c>
      <c r="K86" s="86">
        <v>3190</v>
      </c>
      <c r="L86" s="85">
        <f t="shared" si="6"/>
        <v>2355.7142857142858</v>
      </c>
      <c r="M86" s="89">
        <v>2990</v>
      </c>
      <c r="N86" s="90">
        <f t="shared" si="13"/>
        <v>634.28571428571422</v>
      </c>
      <c r="O86" s="90">
        <f t="shared" si="19"/>
        <v>1177.8571428571429</v>
      </c>
      <c r="P86" s="85">
        <f t="shared" si="14"/>
        <v>628.19047619047558</v>
      </c>
      <c r="Q86" s="85">
        <f t="shared" si="15"/>
        <v>1256.3809523809518</v>
      </c>
      <c r="R86" s="85" t="str">
        <f t="shared" si="16"/>
        <v/>
      </c>
      <c r="S86" s="85">
        <f t="shared" si="17"/>
        <v>3376.5238095238092</v>
      </c>
      <c r="T86" s="85">
        <f t="shared" si="18"/>
        <v>1014.7142857142853</v>
      </c>
      <c r="U86" s="91">
        <v>2000</v>
      </c>
      <c r="V86" s="86"/>
      <c r="W86" s="85">
        <f t="shared" si="8"/>
        <v>2000</v>
      </c>
      <c r="X86" s="86" t="s">
        <v>520</v>
      </c>
      <c r="Z86" s="1">
        <v>0</v>
      </c>
    </row>
    <row r="87" spans="2:26" ht="14.25" customHeight="1">
      <c r="B87" s="87"/>
      <c r="C87" s="87">
        <v>103100089</v>
      </c>
      <c r="D87" s="99" t="s">
        <v>264</v>
      </c>
      <c r="E87" s="87" t="s">
        <v>44</v>
      </c>
      <c r="F87" s="86">
        <v>0</v>
      </c>
      <c r="G87" s="86">
        <v>0</v>
      </c>
      <c r="H87" s="86">
        <v>0</v>
      </c>
      <c r="I87" s="86">
        <v>0</v>
      </c>
      <c r="J87" s="86">
        <v>0</v>
      </c>
      <c r="K87" s="86">
        <v>0</v>
      </c>
      <c r="L87" s="85">
        <f t="shared" si="6"/>
        <v>0</v>
      </c>
      <c r="M87" s="89">
        <v>0</v>
      </c>
      <c r="N87" s="90">
        <f t="shared" si="13"/>
        <v>0</v>
      </c>
      <c r="O87" s="90">
        <f t="shared" si="19"/>
        <v>0</v>
      </c>
      <c r="P87" s="85">
        <f t="shared" si="14"/>
        <v>0</v>
      </c>
      <c r="Q87" s="85">
        <f t="shared" si="15"/>
        <v>0</v>
      </c>
      <c r="R87" s="85" t="str">
        <f t="shared" si="16"/>
        <v/>
      </c>
      <c r="S87" s="85">
        <f t="shared" si="17"/>
        <v>0</v>
      </c>
      <c r="T87" s="85">
        <f t="shared" si="18"/>
        <v>0</v>
      </c>
      <c r="U87" s="91">
        <f t="shared" ref="U87:U150" si="20">IF(T87&gt;8999,(CEILING(T87,1000)),IF(T87&gt;4999,(CEILING(T87,500)),IF(T87&gt;899,(CEILING(T87,300)),IF(T87&gt;99,(CEILING(T87,50)),IF(T87&gt;49,(CEILING(T87,30)),IF(T87&gt;9,(CEILING(T87,5)),IF(T87&lt;=0,0,T87)))))))</f>
        <v>0</v>
      </c>
      <c r="V87" s="86"/>
      <c r="W87" s="85">
        <f t="shared" ref="W87:W150" si="21">U87-V87</f>
        <v>0</v>
      </c>
      <c r="X87" s="86" t="s">
        <v>520</v>
      </c>
      <c r="Z87" s="1">
        <v>0</v>
      </c>
    </row>
    <row r="88" spans="2:26" ht="14.25" customHeight="1">
      <c r="B88" s="87"/>
      <c r="C88" s="87">
        <v>103100090</v>
      </c>
      <c r="D88" s="99" t="s">
        <v>219</v>
      </c>
      <c r="E88" s="87" t="s">
        <v>44</v>
      </c>
      <c r="F88" s="86">
        <v>315</v>
      </c>
      <c r="G88" s="86">
        <v>260</v>
      </c>
      <c r="H88" s="86">
        <v>295</v>
      </c>
      <c r="I88" s="86">
        <v>410</v>
      </c>
      <c r="J88" s="86">
        <v>260</v>
      </c>
      <c r="K88" s="86">
        <v>180</v>
      </c>
      <c r="L88" s="85">
        <f t="shared" ref="L88:L151" si="22">AVERAGE(F88:K88,)</f>
        <v>245.71428571428572</v>
      </c>
      <c r="M88" s="89">
        <v>514</v>
      </c>
      <c r="N88" s="90">
        <f t="shared" si="13"/>
        <v>268.28571428571428</v>
      </c>
      <c r="O88" s="90">
        <f t="shared" si="19"/>
        <v>122.85714285714286</v>
      </c>
      <c r="P88" s="85">
        <f t="shared" si="14"/>
        <v>65.523809523809462</v>
      </c>
      <c r="Q88" s="85">
        <f t="shared" si="15"/>
        <v>131.04761904761898</v>
      </c>
      <c r="R88" s="85" t="str">
        <f t="shared" si="16"/>
        <v/>
      </c>
      <c r="S88" s="85">
        <f t="shared" si="17"/>
        <v>352.19047619047615</v>
      </c>
      <c r="T88" s="85">
        <f t="shared" si="18"/>
        <v>-96.285714285714334</v>
      </c>
      <c r="U88" s="91">
        <f t="shared" si="20"/>
        <v>0</v>
      </c>
      <c r="V88" s="86"/>
      <c r="W88" s="85">
        <f t="shared" si="21"/>
        <v>0</v>
      </c>
      <c r="X88" s="86" t="s">
        <v>521</v>
      </c>
      <c r="Z88" s="1">
        <v>210</v>
      </c>
    </row>
    <row r="89" spans="2:26" ht="14.25" customHeight="1">
      <c r="B89" s="87"/>
      <c r="C89" s="87">
        <v>103100091</v>
      </c>
      <c r="D89" s="99" t="s">
        <v>218</v>
      </c>
      <c r="E89" s="87" t="s">
        <v>44</v>
      </c>
      <c r="F89" s="86">
        <v>120</v>
      </c>
      <c r="G89" s="86">
        <v>90</v>
      </c>
      <c r="H89" s="86">
        <v>180</v>
      </c>
      <c r="I89" s="86">
        <v>210</v>
      </c>
      <c r="J89" s="86">
        <v>180</v>
      </c>
      <c r="K89" s="86">
        <v>180</v>
      </c>
      <c r="L89" s="85">
        <f t="shared" si="22"/>
        <v>137.14285714285714</v>
      </c>
      <c r="M89" s="89">
        <v>300</v>
      </c>
      <c r="N89" s="90">
        <f t="shared" si="13"/>
        <v>162.85714285714286</v>
      </c>
      <c r="O89" s="90">
        <f t="shared" si="19"/>
        <v>68.571428571428569</v>
      </c>
      <c r="P89" s="85">
        <f t="shared" si="14"/>
        <v>36.571428571428534</v>
      </c>
      <c r="Q89" s="85">
        <f t="shared" si="15"/>
        <v>73.14285714285711</v>
      </c>
      <c r="R89" s="85" t="str">
        <f t="shared" si="16"/>
        <v/>
      </c>
      <c r="S89" s="85">
        <f t="shared" si="17"/>
        <v>196.57142857142853</v>
      </c>
      <c r="T89" s="85">
        <f t="shared" si="18"/>
        <v>-66.85714285714289</v>
      </c>
      <c r="U89" s="91">
        <v>90</v>
      </c>
      <c r="V89" s="86"/>
      <c r="W89" s="85">
        <f t="shared" si="21"/>
        <v>90</v>
      </c>
      <c r="X89" s="86" t="s">
        <v>521</v>
      </c>
      <c r="Z89" s="1">
        <v>60</v>
      </c>
    </row>
    <row r="90" spans="2:26" ht="14.25" customHeight="1">
      <c r="B90" s="87"/>
      <c r="C90" s="87">
        <v>103100092</v>
      </c>
      <c r="D90" s="99" t="s">
        <v>321</v>
      </c>
      <c r="E90" s="88" t="s">
        <v>44</v>
      </c>
      <c r="F90" s="86">
        <v>330</v>
      </c>
      <c r="G90" s="86">
        <v>210</v>
      </c>
      <c r="H90" s="86">
        <v>210</v>
      </c>
      <c r="I90" s="86">
        <v>90</v>
      </c>
      <c r="J90" s="86">
        <v>210</v>
      </c>
      <c r="K90" s="86">
        <v>330</v>
      </c>
      <c r="L90" s="85">
        <f t="shared" si="22"/>
        <v>197.14285714285714</v>
      </c>
      <c r="M90" s="89">
        <v>240</v>
      </c>
      <c r="N90" s="90">
        <f t="shared" si="13"/>
        <v>42.857142857142861</v>
      </c>
      <c r="O90" s="90">
        <f t="shared" si="19"/>
        <v>98.571428571428569</v>
      </c>
      <c r="P90" s="85">
        <f t="shared" si="14"/>
        <v>52.571428571428513</v>
      </c>
      <c r="Q90" s="85">
        <f t="shared" si="15"/>
        <v>105.14285714285708</v>
      </c>
      <c r="R90" s="85" t="str">
        <f t="shared" si="16"/>
        <v/>
      </c>
      <c r="S90" s="85">
        <f t="shared" si="17"/>
        <v>282.5714285714285</v>
      </c>
      <c r="T90" s="85">
        <f t="shared" si="18"/>
        <v>95.142857142857082</v>
      </c>
      <c r="U90" s="91">
        <v>200</v>
      </c>
      <c r="V90" s="86"/>
      <c r="W90" s="85">
        <f t="shared" si="21"/>
        <v>200</v>
      </c>
      <c r="X90" s="86" t="s">
        <v>521</v>
      </c>
      <c r="Z90" s="1">
        <v>180</v>
      </c>
    </row>
    <row r="91" spans="2:26" ht="14.25" customHeight="1">
      <c r="B91" s="86"/>
      <c r="C91" s="86">
        <v>103100093</v>
      </c>
      <c r="D91" s="126" t="s">
        <v>125</v>
      </c>
      <c r="E91" s="86" t="s">
        <v>44</v>
      </c>
      <c r="F91" s="86">
        <v>180</v>
      </c>
      <c r="G91" s="86">
        <v>210</v>
      </c>
      <c r="H91" s="86">
        <v>210</v>
      </c>
      <c r="I91" s="86">
        <v>180</v>
      </c>
      <c r="J91" s="86">
        <v>180</v>
      </c>
      <c r="K91" s="86">
        <v>180</v>
      </c>
      <c r="L91" s="85">
        <f t="shared" si="22"/>
        <v>162.85714285714286</v>
      </c>
      <c r="M91" s="89">
        <v>405</v>
      </c>
      <c r="N91" s="90">
        <f t="shared" si="13"/>
        <v>242.14285714285714</v>
      </c>
      <c r="O91" s="90">
        <f t="shared" si="19"/>
        <v>81.428571428571431</v>
      </c>
      <c r="P91" s="85">
        <f t="shared" si="14"/>
        <v>43.428571428571381</v>
      </c>
      <c r="Q91" s="85">
        <f t="shared" si="15"/>
        <v>86.857142857142804</v>
      </c>
      <c r="R91" s="85" t="str">
        <f t="shared" si="16"/>
        <v/>
      </c>
      <c r="S91" s="85">
        <f t="shared" si="17"/>
        <v>233.42857142857139</v>
      </c>
      <c r="T91" s="85">
        <f t="shared" si="18"/>
        <v>-128.14285714285722</v>
      </c>
      <c r="U91" s="91">
        <f t="shared" si="20"/>
        <v>0</v>
      </c>
      <c r="V91" s="86"/>
      <c r="W91" s="85">
        <f t="shared" si="21"/>
        <v>0</v>
      </c>
      <c r="X91" s="86" t="s">
        <v>523</v>
      </c>
      <c r="Z91" s="1">
        <v>0</v>
      </c>
    </row>
    <row r="92" spans="2:26" ht="14.25" customHeight="1">
      <c r="B92" s="87"/>
      <c r="C92" s="87">
        <v>103100094</v>
      </c>
      <c r="D92" s="99" t="s">
        <v>200</v>
      </c>
      <c r="E92" s="87" t="s">
        <v>425</v>
      </c>
      <c r="F92" s="86">
        <v>3</v>
      </c>
      <c r="G92" s="86">
        <v>3</v>
      </c>
      <c r="H92" s="86">
        <v>3</v>
      </c>
      <c r="I92" s="86">
        <v>3</v>
      </c>
      <c r="J92" s="86">
        <v>0</v>
      </c>
      <c r="K92" s="86">
        <v>0</v>
      </c>
      <c r="L92" s="85">
        <f t="shared" si="22"/>
        <v>1.7142857142857142</v>
      </c>
      <c r="M92" s="89">
        <v>9</v>
      </c>
      <c r="N92" s="90">
        <f t="shared" si="13"/>
        <v>7.2857142857142856</v>
      </c>
      <c r="O92" s="90">
        <f t="shared" si="19"/>
        <v>0.8571428571428571</v>
      </c>
      <c r="P92" s="85">
        <f t="shared" si="14"/>
        <v>0.45714285714285663</v>
      </c>
      <c r="Q92" s="85">
        <f t="shared" si="15"/>
        <v>0.9142857142857137</v>
      </c>
      <c r="R92" s="85" t="str">
        <f t="shared" si="16"/>
        <v/>
      </c>
      <c r="S92" s="85">
        <f t="shared" si="17"/>
        <v>2.4571428571428564</v>
      </c>
      <c r="T92" s="85">
        <f t="shared" si="18"/>
        <v>-6.0857142857142854</v>
      </c>
      <c r="U92" s="91">
        <f t="shared" si="20"/>
        <v>0</v>
      </c>
      <c r="V92" s="86"/>
      <c r="W92" s="85">
        <f t="shared" si="21"/>
        <v>0</v>
      </c>
      <c r="X92" s="86" t="s">
        <v>522</v>
      </c>
      <c r="Z92" s="1">
        <v>4</v>
      </c>
    </row>
    <row r="93" spans="2:26" ht="14.25" customHeight="1">
      <c r="B93" s="87"/>
      <c r="C93" s="87">
        <v>103100095</v>
      </c>
      <c r="D93" s="99" t="s">
        <v>201</v>
      </c>
      <c r="E93" s="87" t="s">
        <v>44</v>
      </c>
      <c r="F93" s="86">
        <v>2732</v>
      </c>
      <c r="G93" s="86">
        <v>2100</v>
      </c>
      <c r="H93" s="86">
        <v>2100</v>
      </c>
      <c r="I93" s="86">
        <v>1208</v>
      </c>
      <c r="J93" s="86">
        <v>2048</v>
      </c>
      <c r="K93" s="86">
        <v>2720</v>
      </c>
      <c r="L93" s="85">
        <f t="shared" si="22"/>
        <v>1844</v>
      </c>
      <c r="M93" s="89">
        <v>3213</v>
      </c>
      <c r="N93" s="90">
        <f t="shared" si="13"/>
        <v>1369</v>
      </c>
      <c r="O93" s="90">
        <f t="shared" si="19"/>
        <v>922</v>
      </c>
      <c r="P93" s="85">
        <f t="shared" si="14"/>
        <v>491.73333333333284</v>
      </c>
      <c r="Q93" s="85">
        <f t="shared" si="15"/>
        <v>983.46666666666624</v>
      </c>
      <c r="R93" s="85" t="str">
        <f t="shared" si="16"/>
        <v/>
      </c>
      <c r="S93" s="85">
        <f t="shared" si="17"/>
        <v>2643.0666666666662</v>
      </c>
      <c r="T93" s="85">
        <f t="shared" si="18"/>
        <v>-78.200000000000273</v>
      </c>
      <c r="U93" s="91">
        <v>1500</v>
      </c>
      <c r="V93" s="86"/>
      <c r="W93" s="85">
        <f t="shared" si="21"/>
        <v>1500</v>
      </c>
      <c r="X93" s="86" t="s">
        <v>520</v>
      </c>
      <c r="Z93" s="1">
        <v>900</v>
      </c>
    </row>
    <row r="94" spans="2:26" ht="14.25" customHeight="1">
      <c r="B94" s="86"/>
      <c r="C94" s="86">
        <v>103100096</v>
      </c>
      <c r="D94" s="99" t="s">
        <v>380</v>
      </c>
      <c r="E94" s="86" t="s">
        <v>21</v>
      </c>
      <c r="F94" s="86">
        <v>0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5">
        <f t="shared" si="22"/>
        <v>0</v>
      </c>
      <c r="M94" s="89">
        <v>0</v>
      </c>
      <c r="N94" s="90">
        <f t="shared" si="13"/>
        <v>0</v>
      </c>
      <c r="O94" s="90">
        <f t="shared" si="19"/>
        <v>0</v>
      </c>
      <c r="P94" s="85">
        <f t="shared" si="14"/>
        <v>0</v>
      </c>
      <c r="Q94" s="85">
        <f t="shared" si="15"/>
        <v>0</v>
      </c>
      <c r="R94" s="85" t="str">
        <f t="shared" si="16"/>
        <v/>
      </c>
      <c r="S94" s="85">
        <f t="shared" si="17"/>
        <v>0</v>
      </c>
      <c r="T94" s="85">
        <f t="shared" si="18"/>
        <v>0</v>
      </c>
      <c r="U94" s="91">
        <f t="shared" si="20"/>
        <v>0</v>
      </c>
      <c r="V94" s="86"/>
      <c r="W94" s="85">
        <f t="shared" si="21"/>
        <v>0</v>
      </c>
      <c r="X94" s="86" t="s">
        <v>522</v>
      </c>
      <c r="Z94" s="1">
        <v>0</v>
      </c>
    </row>
    <row r="95" spans="2:26" ht="14.25" customHeight="1">
      <c r="B95" s="87"/>
      <c r="C95" s="87">
        <v>103100097</v>
      </c>
      <c r="D95" s="99" t="s">
        <v>336</v>
      </c>
      <c r="E95" s="87" t="s">
        <v>44</v>
      </c>
      <c r="F95" s="86">
        <v>4240</v>
      </c>
      <c r="G95" s="86">
        <v>3130</v>
      </c>
      <c r="H95" s="86">
        <v>3910</v>
      </c>
      <c r="I95" s="86">
        <v>3790</v>
      </c>
      <c r="J95" s="86">
        <v>3070</v>
      </c>
      <c r="K95" s="86">
        <v>4490</v>
      </c>
      <c r="L95" s="85">
        <f t="shared" si="22"/>
        <v>3232.8571428571427</v>
      </c>
      <c r="M95" s="89">
        <v>2607</v>
      </c>
      <c r="N95" s="90">
        <f t="shared" si="13"/>
        <v>-625.85714285714266</v>
      </c>
      <c r="O95" s="90">
        <f t="shared" si="19"/>
        <v>1616.4285714285713</v>
      </c>
      <c r="P95" s="85">
        <f t="shared" si="14"/>
        <v>862.09523809523716</v>
      </c>
      <c r="Q95" s="85">
        <f t="shared" si="15"/>
        <v>1724.1904761904752</v>
      </c>
      <c r="R95" s="85" t="str">
        <f t="shared" si="16"/>
        <v/>
      </c>
      <c r="S95" s="85">
        <f t="shared" si="17"/>
        <v>4633.7619047619037</v>
      </c>
      <c r="T95" s="85">
        <f t="shared" si="18"/>
        <v>2888.8571428571418</v>
      </c>
      <c r="U95" s="91">
        <v>4000</v>
      </c>
      <c r="V95" s="86"/>
      <c r="W95" s="85">
        <f t="shared" si="21"/>
        <v>4000</v>
      </c>
      <c r="X95" s="86" t="s">
        <v>523</v>
      </c>
      <c r="Z95" s="1">
        <v>0</v>
      </c>
    </row>
    <row r="96" spans="2:26" ht="14.25" customHeight="1">
      <c r="B96" s="87"/>
      <c r="C96" s="87">
        <v>103100098</v>
      </c>
      <c r="D96" s="99" t="s">
        <v>92</v>
      </c>
      <c r="E96" s="87" t="s">
        <v>44</v>
      </c>
      <c r="F96" s="86">
        <v>234</v>
      </c>
      <c r="G96" s="86">
        <v>414</v>
      </c>
      <c r="H96" s="86">
        <v>477</v>
      </c>
      <c r="I96" s="86">
        <v>492</v>
      </c>
      <c r="J96" s="86">
        <v>458</v>
      </c>
      <c r="K96" s="86">
        <v>318</v>
      </c>
      <c r="L96" s="85">
        <f t="shared" si="22"/>
        <v>341.85714285714283</v>
      </c>
      <c r="M96" s="89">
        <v>1091</v>
      </c>
      <c r="N96" s="90">
        <f t="shared" si="13"/>
        <v>749.14285714285711</v>
      </c>
      <c r="O96" s="90">
        <f t="shared" si="19"/>
        <v>170.92857142857142</v>
      </c>
      <c r="P96" s="85">
        <f t="shared" si="14"/>
        <v>91.161904761904665</v>
      </c>
      <c r="Q96" s="85">
        <f t="shared" si="15"/>
        <v>182.32380952380942</v>
      </c>
      <c r="R96" s="85" t="str">
        <f t="shared" si="16"/>
        <v/>
      </c>
      <c r="S96" s="85">
        <f t="shared" si="17"/>
        <v>489.99523809523794</v>
      </c>
      <c r="T96" s="85">
        <f t="shared" si="18"/>
        <v>-509.84285714285738</v>
      </c>
      <c r="U96" s="91">
        <f t="shared" si="20"/>
        <v>0</v>
      </c>
      <c r="V96" s="86"/>
      <c r="W96" s="85">
        <f t="shared" si="21"/>
        <v>0</v>
      </c>
      <c r="X96" s="86" t="s">
        <v>521</v>
      </c>
      <c r="Z96" s="1">
        <v>0</v>
      </c>
    </row>
    <row r="97" spans="2:26" ht="14.25" customHeight="1">
      <c r="B97" s="87"/>
      <c r="C97" s="87">
        <v>103100099</v>
      </c>
      <c r="D97" s="99" t="s">
        <v>91</v>
      </c>
      <c r="E97" s="87" t="s">
        <v>422</v>
      </c>
      <c r="F97" s="86">
        <v>2</v>
      </c>
      <c r="G97" s="86">
        <v>0</v>
      </c>
      <c r="H97" s="86">
        <v>0</v>
      </c>
      <c r="I97" s="86">
        <v>0</v>
      </c>
      <c r="J97" s="86">
        <v>0</v>
      </c>
      <c r="K97" s="86">
        <v>5</v>
      </c>
      <c r="L97" s="85">
        <f t="shared" si="22"/>
        <v>1</v>
      </c>
      <c r="M97" s="89">
        <v>16</v>
      </c>
      <c r="N97" s="90">
        <f t="shared" si="13"/>
        <v>15</v>
      </c>
      <c r="O97" s="90">
        <f t="shared" si="19"/>
        <v>0.5</v>
      </c>
      <c r="P97" s="85">
        <f t="shared" si="14"/>
        <v>0.26666666666666639</v>
      </c>
      <c r="Q97" s="85">
        <f t="shared" si="15"/>
        <v>0.53333333333333299</v>
      </c>
      <c r="R97" s="85" t="str">
        <f t="shared" si="16"/>
        <v/>
      </c>
      <c r="S97" s="85">
        <f t="shared" si="17"/>
        <v>1.4333333333333331</v>
      </c>
      <c r="T97" s="85">
        <f t="shared" si="18"/>
        <v>-14.3</v>
      </c>
      <c r="U97" s="91">
        <f t="shared" si="20"/>
        <v>0</v>
      </c>
      <c r="V97" s="86"/>
      <c r="W97" s="85">
        <f t="shared" si="21"/>
        <v>0</v>
      </c>
      <c r="X97" s="86" t="s">
        <v>521</v>
      </c>
      <c r="Z97" s="1">
        <v>6</v>
      </c>
    </row>
    <row r="98" spans="2:26" ht="14.25" customHeight="1">
      <c r="B98" s="87"/>
      <c r="C98" s="87">
        <v>103100100</v>
      </c>
      <c r="D98" s="99" t="s">
        <v>245</v>
      </c>
      <c r="E98" s="87" t="s">
        <v>44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</v>
      </c>
      <c r="L98" s="85">
        <f t="shared" si="22"/>
        <v>0</v>
      </c>
      <c r="M98" s="89">
        <v>0</v>
      </c>
      <c r="N98" s="90">
        <f t="shared" si="13"/>
        <v>0</v>
      </c>
      <c r="O98" s="90">
        <f t="shared" si="19"/>
        <v>0</v>
      </c>
      <c r="P98" s="85">
        <f t="shared" si="14"/>
        <v>0</v>
      </c>
      <c r="Q98" s="85">
        <f t="shared" si="15"/>
        <v>0</v>
      </c>
      <c r="R98" s="85" t="str">
        <f t="shared" si="16"/>
        <v/>
      </c>
      <c r="S98" s="85">
        <f t="shared" si="17"/>
        <v>0</v>
      </c>
      <c r="T98" s="85">
        <f t="shared" si="18"/>
        <v>0</v>
      </c>
      <c r="U98" s="91">
        <f t="shared" si="20"/>
        <v>0</v>
      </c>
      <c r="V98" s="86"/>
      <c r="W98" s="85">
        <f t="shared" si="21"/>
        <v>0</v>
      </c>
      <c r="X98" s="86" t="s">
        <v>522</v>
      </c>
      <c r="Z98" s="1">
        <v>0</v>
      </c>
    </row>
    <row r="99" spans="2:26" ht="14.25" customHeight="1">
      <c r="B99" s="87"/>
      <c r="C99" s="87">
        <v>103100103</v>
      </c>
      <c r="D99" s="99" t="s">
        <v>93</v>
      </c>
      <c r="E99" s="87" t="s">
        <v>44</v>
      </c>
      <c r="F99" s="86">
        <v>0</v>
      </c>
      <c r="G99" s="86">
        <v>0</v>
      </c>
      <c r="H99" s="86">
        <v>56</v>
      </c>
      <c r="I99" s="86">
        <v>56</v>
      </c>
      <c r="J99" s="86">
        <v>0</v>
      </c>
      <c r="K99" s="86">
        <v>0</v>
      </c>
      <c r="L99" s="85">
        <f t="shared" si="22"/>
        <v>16</v>
      </c>
      <c r="M99" s="89">
        <v>0</v>
      </c>
      <c r="N99" s="90">
        <v>0</v>
      </c>
      <c r="O99" s="90">
        <f t="shared" si="19"/>
        <v>8</v>
      </c>
      <c r="P99" s="85">
        <f t="shared" si="14"/>
        <v>4.2666666666666622</v>
      </c>
      <c r="Q99" s="85">
        <f t="shared" si="15"/>
        <v>8.5333333333333279</v>
      </c>
      <c r="R99" s="85" t="str">
        <f t="shared" si="16"/>
        <v>*</v>
      </c>
      <c r="S99" s="85">
        <f t="shared" si="17"/>
        <v>22.93333333333333</v>
      </c>
      <c r="T99" s="85">
        <f t="shared" si="18"/>
        <v>27.199999999999996</v>
      </c>
      <c r="U99" s="91">
        <v>0</v>
      </c>
      <c r="V99" s="86"/>
      <c r="W99" s="85">
        <f t="shared" si="21"/>
        <v>0</v>
      </c>
      <c r="X99" s="86" t="s">
        <v>523</v>
      </c>
      <c r="Z99" s="1">
        <v>0</v>
      </c>
    </row>
    <row r="100" spans="2:26" ht="14.25" customHeight="1">
      <c r="B100" s="87"/>
      <c r="C100" s="87">
        <v>103100104</v>
      </c>
      <c r="D100" s="99" t="s">
        <v>254</v>
      </c>
      <c r="E100" s="88" t="s">
        <v>44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5">
        <f t="shared" si="22"/>
        <v>0</v>
      </c>
      <c r="M100" s="89">
        <v>0</v>
      </c>
      <c r="N100" s="90">
        <v>6</v>
      </c>
      <c r="O100" s="90">
        <f t="shared" si="19"/>
        <v>0</v>
      </c>
      <c r="P100" s="85">
        <f t="shared" si="14"/>
        <v>0</v>
      </c>
      <c r="Q100" s="85">
        <f t="shared" si="15"/>
        <v>0</v>
      </c>
      <c r="R100" s="85" t="str">
        <f t="shared" si="16"/>
        <v/>
      </c>
      <c r="S100" s="85">
        <f t="shared" si="17"/>
        <v>0</v>
      </c>
      <c r="T100" s="85">
        <f t="shared" si="18"/>
        <v>0</v>
      </c>
      <c r="U100" s="91">
        <f t="shared" si="20"/>
        <v>0</v>
      </c>
      <c r="V100" s="86"/>
      <c r="W100" s="85">
        <f t="shared" si="21"/>
        <v>0</v>
      </c>
      <c r="X100" s="86" t="s">
        <v>521</v>
      </c>
      <c r="Z100" s="1">
        <v>0</v>
      </c>
    </row>
    <row r="101" spans="2:26" ht="14.25" customHeight="1">
      <c r="B101" s="87"/>
      <c r="C101" s="87">
        <v>103100107</v>
      </c>
      <c r="D101" s="99" t="s">
        <v>253</v>
      </c>
      <c r="E101" s="87" t="s">
        <v>44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5">
        <f t="shared" si="22"/>
        <v>0</v>
      </c>
      <c r="M101" s="89">
        <v>0</v>
      </c>
      <c r="N101" s="90">
        <f t="shared" si="13"/>
        <v>0</v>
      </c>
      <c r="O101" s="90">
        <f t="shared" si="19"/>
        <v>0</v>
      </c>
      <c r="P101" s="85">
        <f t="shared" si="14"/>
        <v>0</v>
      </c>
      <c r="Q101" s="85">
        <f t="shared" si="15"/>
        <v>0</v>
      </c>
      <c r="R101" s="85" t="str">
        <f t="shared" si="16"/>
        <v/>
      </c>
      <c r="S101" s="85">
        <f t="shared" si="17"/>
        <v>0</v>
      </c>
      <c r="T101" s="85">
        <f t="shared" si="18"/>
        <v>0</v>
      </c>
      <c r="U101" s="91">
        <f t="shared" si="20"/>
        <v>0</v>
      </c>
      <c r="V101" s="86"/>
      <c r="W101" s="85">
        <f t="shared" si="21"/>
        <v>0</v>
      </c>
      <c r="X101" s="86" t="s">
        <v>521</v>
      </c>
      <c r="Z101" s="1">
        <v>0</v>
      </c>
    </row>
    <row r="102" spans="2:26" ht="14.25" customHeight="1">
      <c r="B102" s="86"/>
      <c r="C102" s="86">
        <v>103100108</v>
      </c>
      <c r="D102" s="126" t="s">
        <v>97</v>
      </c>
      <c r="E102" s="86" t="s">
        <v>44</v>
      </c>
      <c r="F102" s="86">
        <v>174</v>
      </c>
      <c r="G102" s="86">
        <v>155</v>
      </c>
      <c r="H102" s="86">
        <v>147</v>
      </c>
      <c r="I102" s="86">
        <v>134</v>
      </c>
      <c r="J102" s="86">
        <v>112</v>
      </c>
      <c r="K102" s="86">
        <v>389</v>
      </c>
      <c r="L102" s="85">
        <f t="shared" si="22"/>
        <v>158.71428571428572</v>
      </c>
      <c r="M102" s="89">
        <v>147</v>
      </c>
      <c r="N102" s="90">
        <f t="shared" si="13"/>
        <v>-11.714285714285722</v>
      </c>
      <c r="O102" s="90">
        <f t="shared" si="19"/>
        <v>79.357142857142861</v>
      </c>
      <c r="P102" s="85">
        <f t="shared" si="14"/>
        <v>42.32380952380948</v>
      </c>
      <c r="Q102" s="85">
        <f t="shared" si="15"/>
        <v>84.647619047619003</v>
      </c>
      <c r="R102" s="85" t="str">
        <f t="shared" si="16"/>
        <v/>
      </c>
      <c r="S102" s="85">
        <f t="shared" si="17"/>
        <v>227.49047619047613</v>
      </c>
      <c r="T102" s="85">
        <f t="shared" si="18"/>
        <v>122.81428571428566</v>
      </c>
      <c r="U102" s="91">
        <v>600</v>
      </c>
      <c r="V102" s="86"/>
      <c r="W102" s="85">
        <f t="shared" si="21"/>
        <v>600</v>
      </c>
      <c r="X102" s="86" t="s">
        <v>521</v>
      </c>
      <c r="Z102" s="1">
        <v>0</v>
      </c>
    </row>
    <row r="103" spans="2:26" ht="14.25" customHeight="1">
      <c r="B103" s="87"/>
      <c r="C103" s="87">
        <v>103100110</v>
      </c>
      <c r="D103" s="99" t="s">
        <v>90</v>
      </c>
      <c r="E103" s="87" t="s">
        <v>44</v>
      </c>
      <c r="F103" s="86">
        <v>94</v>
      </c>
      <c r="G103" s="86">
        <v>140</v>
      </c>
      <c r="H103" s="86">
        <v>132</v>
      </c>
      <c r="I103" s="86">
        <v>84</v>
      </c>
      <c r="J103" s="86">
        <v>146</v>
      </c>
      <c r="K103" s="86">
        <v>202</v>
      </c>
      <c r="L103" s="85">
        <f t="shared" si="22"/>
        <v>114</v>
      </c>
      <c r="M103" s="89">
        <v>96</v>
      </c>
      <c r="N103" s="90">
        <f t="shared" si="13"/>
        <v>-18</v>
      </c>
      <c r="O103" s="90">
        <f t="shared" si="19"/>
        <v>57</v>
      </c>
      <c r="P103" s="85">
        <f t="shared" si="14"/>
        <v>30.399999999999967</v>
      </c>
      <c r="Q103" s="85">
        <f t="shared" si="15"/>
        <v>60.799999999999969</v>
      </c>
      <c r="R103" s="85" t="str">
        <f t="shared" si="16"/>
        <v/>
      </c>
      <c r="S103" s="85">
        <f t="shared" si="17"/>
        <v>163.39999999999998</v>
      </c>
      <c r="T103" s="85">
        <f t="shared" si="18"/>
        <v>97.799999999999969</v>
      </c>
      <c r="U103" s="91">
        <v>200</v>
      </c>
      <c r="V103" s="86"/>
      <c r="W103" s="85">
        <f t="shared" si="21"/>
        <v>200</v>
      </c>
      <c r="X103" s="86" t="s">
        <v>522</v>
      </c>
      <c r="Z103" s="1">
        <v>0</v>
      </c>
    </row>
    <row r="104" spans="2:26" ht="14.25" customHeight="1">
      <c r="B104" s="87"/>
      <c r="C104" s="87">
        <v>103100111</v>
      </c>
      <c r="D104" s="99" t="s">
        <v>339</v>
      </c>
      <c r="E104" s="87" t="s">
        <v>44</v>
      </c>
      <c r="F104" s="86">
        <v>0</v>
      </c>
      <c r="G104" s="86">
        <v>0</v>
      </c>
      <c r="H104" s="86">
        <v>0</v>
      </c>
      <c r="I104" s="86">
        <v>0</v>
      </c>
      <c r="J104" s="86">
        <v>0</v>
      </c>
      <c r="K104" s="86">
        <v>0</v>
      </c>
      <c r="L104" s="85">
        <f t="shared" si="22"/>
        <v>0</v>
      </c>
      <c r="M104" s="89">
        <v>0</v>
      </c>
      <c r="N104" s="90">
        <f t="shared" si="13"/>
        <v>0</v>
      </c>
      <c r="O104" s="90">
        <f t="shared" si="19"/>
        <v>0</v>
      </c>
      <c r="P104" s="85">
        <f t="shared" si="14"/>
        <v>0</v>
      </c>
      <c r="Q104" s="85">
        <v>300</v>
      </c>
      <c r="R104" s="85" t="str">
        <f t="shared" si="16"/>
        <v/>
      </c>
      <c r="S104" s="85">
        <f t="shared" si="17"/>
        <v>0</v>
      </c>
      <c r="T104" s="85">
        <f t="shared" si="18"/>
        <v>300</v>
      </c>
      <c r="U104" s="91">
        <v>0</v>
      </c>
      <c r="V104" s="86"/>
      <c r="W104" s="85">
        <f t="shared" si="21"/>
        <v>0</v>
      </c>
      <c r="X104" s="86" t="s">
        <v>520</v>
      </c>
      <c r="Z104" s="1">
        <v>0</v>
      </c>
    </row>
    <row r="105" spans="2:26" ht="14.25" customHeight="1">
      <c r="B105" s="87"/>
      <c r="C105" s="87">
        <v>103100113</v>
      </c>
      <c r="D105" s="99" t="s">
        <v>356</v>
      </c>
      <c r="E105" s="88" t="s">
        <v>44</v>
      </c>
      <c r="F105" s="86">
        <v>0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5">
        <f t="shared" si="22"/>
        <v>0</v>
      </c>
      <c r="M105" s="89">
        <v>300</v>
      </c>
      <c r="N105" s="90">
        <f t="shared" si="13"/>
        <v>300</v>
      </c>
      <c r="O105" s="90">
        <f t="shared" si="19"/>
        <v>0</v>
      </c>
      <c r="P105" s="85">
        <f t="shared" si="14"/>
        <v>0</v>
      </c>
      <c r="Q105" s="85">
        <f t="shared" si="15"/>
        <v>0</v>
      </c>
      <c r="R105" s="85" t="str">
        <f t="shared" si="16"/>
        <v/>
      </c>
      <c r="S105" s="85">
        <f t="shared" si="17"/>
        <v>0</v>
      </c>
      <c r="T105" s="85">
        <f t="shared" si="18"/>
        <v>-300</v>
      </c>
      <c r="U105" s="91">
        <f t="shared" si="20"/>
        <v>0</v>
      </c>
      <c r="V105" s="86"/>
      <c r="W105" s="85">
        <f t="shared" si="21"/>
        <v>0</v>
      </c>
      <c r="X105" s="86" t="s">
        <v>523</v>
      </c>
      <c r="Z105" s="1">
        <v>0</v>
      </c>
    </row>
    <row r="106" spans="2:26" ht="14.25" customHeight="1">
      <c r="B106" s="87"/>
      <c r="C106" s="87">
        <v>103100114</v>
      </c>
      <c r="D106" s="99" t="s">
        <v>346</v>
      </c>
      <c r="E106" s="87" t="s">
        <v>44</v>
      </c>
      <c r="F106" s="86">
        <v>60</v>
      </c>
      <c r="G106" s="86">
        <v>180</v>
      </c>
      <c r="H106" s="86">
        <v>60</v>
      </c>
      <c r="I106" s="86">
        <v>0</v>
      </c>
      <c r="J106" s="86">
        <v>60</v>
      </c>
      <c r="K106" s="86">
        <v>0</v>
      </c>
      <c r="L106" s="85">
        <f t="shared" si="22"/>
        <v>51.428571428571431</v>
      </c>
      <c r="M106" s="89">
        <v>480</v>
      </c>
      <c r="N106" s="90">
        <f t="shared" si="13"/>
        <v>428.57142857142856</v>
      </c>
      <c r="O106" s="90">
        <f t="shared" si="19"/>
        <v>25.714285714285715</v>
      </c>
      <c r="P106" s="85">
        <f t="shared" si="14"/>
        <v>13.714285714285701</v>
      </c>
      <c r="Q106" s="85">
        <f t="shared" si="15"/>
        <v>27.428571428571416</v>
      </c>
      <c r="R106" s="85" t="str">
        <f t="shared" si="16"/>
        <v/>
      </c>
      <c r="S106" s="85">
        <f t="shared" si="17"/>
        <v>73.714285714285708</v>
      </c>
      <c r="T106" s="85">
        <f t="shared" si="18"/>
        <v>-392.57142857142856</v>
      </c>
      <c r="U106" s="91">
        <f t="shared" si="20"/>
        <v>0</v>
      </c>
      <c r="V106" s="86"/>
      <c r="W106" s="85">
        <f t="shared" si="21"/>
        <v>0</v>
      </c>
      <c r="X106" s="86" t="s">
        <v>523</v>
      </c>
      <c r="Z106" s="1">
        <v>0</v>
      </c>
    </row>
    <row r="107" spans="2:26" ht="14.25" customHeight="1">
      <c r="B107" s="86"/>
      <c r="C107" s="86">
        <v>103100115</v>
      </c>
      <c r="D107" s="126" t="s">
        <v>357</v>
      </c>
      <c r="E107" s="86" t="s">
        <v>430</v>
      </c>
      <c r="F107" s="86">
        <v>0</v>
      </c>
      <c r="G107" s="86">
        <v>0</v>
      </c>
      <c r="H107" s="86">
        <v>2</v>
      </c>
      <c r="I107" s="86">
        <v>1</v>
      </c>
      <c r="J107" s="86">
        <v>0</v>
      </c>
      <c r="K107" s="86">
        <v>0</v>
      </c>
      <c r="L107" s="85">
        <f t="shared" si="22"/>
        <v>0.42857142857142855</v>
      </c>
      <c r="M107" s="89">
        <v>5</v>
      </c>
      <c r="N107" s="90">
        <f t="shared" si="13"/>
        <v>4.5714285714285712</v>
      </c>
      <c r="O107" s="90">
        <f t="shared" si="19"/>
        <v>0.21428571428571427</v>
      </c>
      <c r="P107" s="85">
        <f t="shared" si="14"/>
        <v>0.11428571428571416</v>
      </c>
      <c r="Q107" s="85">
        <f t="shared" si="15"/>
        <v>0.22857142857142843</v>
      </c>
      <c r="R107" s="85" t="str">
        <f t="shared" si="16"/>
        <v/>
      </c>
      <c r="S107" s="85">
        <f t="shared" si="17"/>
        <v>0.6142857142857141</v>
      </c>
      <c r="T107" s="85">
        <f t="shared" si="18"/>
        <v>-4.2714285714285714</v>
      </c>
      <c r="U107" s="91">
        <f t="shared" si="20"/>
        <v>0</v>
      </c>
      <c r="V107" s="86"/>
      <c r="W107" s="85">
        <f t="shared" si="21"/>
        <v>0</v>
      </c>
      <c r="X107" s="86" t="s">
        <v>523</v>
      </c>
      <c r="Z107" s="1">
        <v>0</v>
      </c>
    </row>
    <row r="108" spans="2:26" ht="14.25" customHeight="1">
      <c r="B108" s="87"/>
      <c r="C108" s="87">
        <v>103100116</v>
      </c>
      <c r="D108" s="99" t="s">
        <v>122</v>
      </c>
      <c r="E108" s="87" t="s">
        <v>44</v>
      </c>
      <c r="F108" s="86">
        <v>720</v>
      </c>
      <c r="G108" s="86">
        <v>540</v>
      </c>
      <c r="H108" s="86">
        <v>510</v>
      </c>
      <c r="I108" s="86">
        <v>540</v>
      </c>
      <c r="J108" s="86">
        <v>720</v>
      </c>
      <c r="K108" s="86">
        <v>990</v>
      </c>
      <c r="L108" s="85">
        <f t="shared" si="22"/>
        <v>574.28571428571433</v>
      </c>
      <c r="M108" s="89">
        <v>610</v>
      </c>
      <c r="N108" s="90">
        <f t="shared" si="13"/>
        <v>35.714285714285666</v>
      </c>
      <c r="O108" s="90">
        <f t="shared" si="19"/>
        <v>287.14285714285717</v>
      </c>
      <c r="P108" s="85">
        <f t="shared" si="14"/>
        <v>153.142857142857</v>
      </c>
      <c r="Q108" s="85">
        <f t="shared" si="15"/>
        <v>306.28571428571416</v>
      </c>
      <c r="R108" s="85" t="str">
        <f t="shared" si="16"/>
        <v/>
      </c>
      <c r="S108" s="85">
        <f t="shared" si="17"/>
        <v>823.14285714285711</v>
      </c>
      <c r="T108" s="85">
        <f t="shared" si="18"/>
        <v>366.28571428571428</v>
      </c>
      <c r="U108" s="91">
        <v>1000</v>
      </c>
      <c r="V108" s="86"/>
      <c r="W108" s="85">
        <f t="shared" si="21"/>
        <v>1000</v>
      </c>
      <c r="X108" s="86" t="s">
        <v>520</v>
      </c>
      <c r="Z108" s="1">
        <v>500</v>
      </c>
    </row>
    <row r="109" spans="2:26" ht="14.25" customHeight="1">
      <c r="B109" s="86"/>
      <c r="C109" s="86">
        <v>103100117</v>
      </c>
      <c r="D109" s="126" t="s">
        <v>197</v>
      </c>
      <c r="E109" s="86" t="s">
        <v>44</v>
      </c>
      <c r="F109" s="86">
        <v>900</v>
      </c>
      <c r="G109" s="86">
        <v>780</v>
      </c>
      <c r="H109" s="86">
        <v>690</v>
      </c>
      <c r="I109" s="86">
        <v>750</v>
      </c>
      <c r="J109" s="86">
        <v>750</v>
      </c>
      <c r="K109" s="86">
        <v>960</v>
      </c>
      <c r="L109" s="85">
        <f t="shared" si="22"/>
        <v>690</v>
      </c>
      <c r="M109" s="89">
        <v>570</v>
      </c>
      <c r="N109" s="90">
        <f t="shared" si="13"/>
        <v>-120</v>
      </c>
      <c r="O109" s="90">
        <f t="shared" si="19"/>
        <v>345</v>
      </c>
      <c r="P109" s="85">
        <f t="shared" si="14"/>
        <v>183.9999999999998</v>
      </c>
      <c r="Q109" s="85">
        <f t="shared" si="15"/>
        <v>367.99999999999977</v>
      </c>
      <c r="R109" s="85" t="str">
        <f t="shared" si="16"/>
        <v/>
      </c>
      <c r="S109" s="85">
        <f t="shared" si="17"/>
        <v>988.99999999999977</v>
      </c>
      <c r="T109" s="85">
        <f t="shared" si="18"/>
        <v>602.99999999999977</v>
      </c>
      <c r="U109" s="91">
        <v>700</v>
      </c>
      <c r="V109" s="86"/>
      <c r="W109" s="85">
        <f t="shared" si="21"/>
        <v>700</v>
      </c>
      <c r="X109" s="86" t="s">
        <v>521</v>
      </c>
      <c r="Z109" s="1">
        <v>2000</v>
      </c>
    </row>
    <row r="110" spans="2:26" ht="14.25" customHeight="1">
      <c r="B110" s="87"/>
      <c r="C110" s="87">
        <v>103100118</v>
      </c>
      <c r="D110" s="99" t="s">
        <v>86</v>
      </c>
      <c r="E110" s="87" t="s">
        <v>44</v>
      </c>
      <c r="F110" s="86">
        <v>75</v>
      </c>
      <c r="G110" s="86">
        <v>500</v>
      </c>
      <c r="H110" s="86">
        <v>500</v>
      </c>
      <c r="I110" s="86">
        <v>0</v>
      </c>
      <c r="J110" s="86">
        <v>0</v>
      </c>
      <c r="K110" s="86">
        <v>0</v>
      </c>
      <c r="L110" s="85">
        <f t="shared" si="22"/>
        <v>153.57142857142858</v>
      </c>
      <c r="M110" s="89">
        <v>330</v>
      </c>
      <c r="N110" s="90">
        <v>3</v>
      </c>
      <c r="O110" s="90">
        <f t="shared" si="19"/>
        <v>76.785714285714292</v>
      </c>
      <c r="P110" s="85">
        <f t="shared" si="14"/>
        <v>40.952380952380913</v>
      </c>
      <c r="Q110" s="85">
        <f t="shared" si="15"/>
        <v>81.90476190476187</v>
      </c>
      <c r="R110" s="85" t="str">
        <f t="shared" si="16"/>
        <v/>
      </c>
      <c r="S110" s="85">
        <f t="shared" si="17"/>
        <v>220.11904761904759</v>
      </c>
      <c r="T110" s="85">
        <f t="shared" si="18"/>
        <v>-68.928571428571445</v>
      </c>
      <c r="U110" s="91">
        <f t="shared" si="20"/>
        <v>0</v>
      </c>
      <c r="V110" s="86"/>
      <c r="W110" s="85">
        <f t="shared" si="21"/>
        <v>0</v>
      </c>
      <c r="X110" s="86" t="s">
        <v>521</v>
      </c>
      <c r="Z110" s="1">
        <v>0</v>
      </c>
    </row>
    <row r="111" spans="2:26" ht="14.25" customHeight="1">
      <c r="B111" s="86"/>
      <c r="C111" s="86">
        <v>103100122</v>
      </c>
      <c r="D111" s="126" t="s">
        <v>284</v>
      </c>
      <c r="E111" s="86" t="s">
        <v>44</v>
      </c>
      <c r="F111" s="86">
        <v>0</v>
      </c>
      <c r="G111" s="86">
        <v>0</v>
      </c>
      <c r="H111" s="86">
        <v>0</v>
      </c>
      <c r="I111" s="86">
        <v>0</v>
      </c>
      <c r="J111" s="86">
        <v>0</v>
      </c>
      <c r="K111" s="86">
        <v>0</v>
      </c>
      <c r="L111" s="85">
        <f t="shared" si="22"/>
        <v>0</v>
      </c>
      <c r="M111" s="89">
        <v>0</v>
      </c>
      <c r="N111" s="90">
        <f t="shared" si="13"/>
        <v>0</v>
      </c>
      <c r="O111" s="90">
        <f t="shared" si="19"/>
        <v>0</v>
      </c>
      <c r="P111" s="85">
        <f t="shared" si="14"/>
        <v>0</v>
      </c>
      <c r="Q111" s="85">
        <f t="shared" si="15"/>
        <v>0</v>
      </c>
      <c r="R111" s="85" t="str">
        <f t="shared" si="16"/>
        <v/>
      </c>
      <c r="S111" s="85">
        <f t="shared" si="17"/>
        <v>0</v>
      </c>
      <c r="T111" s="85">
        <f t="shared" si="18"/>
        <v>0</v>
      </c>
      <c r="U111" s="91">
        <f t="shared" si="20"/>
        <v>0</v>
      </c>
      <c r="V111" s="86"/>
      <c r="W111" s="85">
        <f t="shared" si="21"/>
        <v>0</v>
      </c>
      <c r="X111" s="86" t="s">
        <v>520</v>
      </c>
      <c r="Z111" s="1">
        <v>0</v>
      </c>
    </row>
    <row r="112" spans="2:26" ht="15.75" customHeight="1">
      <c r="B112" s="87"/>
      <c r="C112" s="87">
        <v>103100123</v>
      </c>
      <c r="D112" s="99" t="s">
        <v>177</v>
      </c>
      <c r="E112" s="87" t="s">
        <v>428</v>
      </c>
      <c r="F112" s="86">
        <v>38</v>
      </c>
      <c r="G112" s="86">
        <v>27</v>
      </c>
      <c r="H112" s="86">
        <v>24</v>
      </c>
      <c r="I112" s="86">
        <v>21</v>
      </c>
      <c r="J112" s="86">
        <v>23</v>
      </c>
      <c r="K112" s="86">
        <v>32</v>
      </c>
      <c r="L112" s="85">
        <f t="shared" si="22"/>
        <v>23.571428571428573</v>
      </c>
      <c r="M112" s="89">
        <v>30</v>
      </c>
      <c r="N112" s="90">
        <f t="shared" si="13"/>
        <v>6.428571428571427</v>
      </c>
      <c r="O112" s="90">
        <f t="shared" si="19"/>
        <v>11.785714285714286</v>
      </c>
      <c r="P112" s="85">
        <f t="shared" si="14"/>
        <v>6.2857142857142794</v>
      </c>
      <c r="Q112" s="85">
        <f t="shared" si="15"/>
        <v>12.571428571428566</v>
      </c>
      <c r="R112" s="85" t="str">
        <f t="shared" si="16"/>
        <v/>
      </c>
      <c r="S112" s="85">
        <f t="shared" si="17"/>
        <v>33.785714285714285</v>
      </c>
      <c r="T112" s="85">
        <f t="shared" si="18"/>
        <v>10.071428571428573</v>
      </c>
      <c r="U112" s="91">
        <v>20</v>
      </c>
      <c r="V112" s="86"/>
      <c r="W112" s="85">
        <f t="shared" si="21"/>
        <v>20</v>
      </c>
      <c r="X112" s="86" t="s">
        <v>521</v>
      </c>
      <c r="Z112" s="1">
        <v>0</v>
      </c>
    </row>
    <row r="113" spans="2:26" ht="14.25" customHeight="1">
      <c r="B113" s="87"/>
      <c r="C113" s="87">
        <v>103100124</v>
      </c>
      <c r="D113" s="99" t="s">
        <v>178</v>
      </c>
      <c r="E113" s="87" t="s">
        <v>428</v>
      </c>
      <c r="F113" s="86">
        <v>8</v>
      </c>
      <c r="G113" s="86">
        <v>7</v>
      </c>
      <c r="H113" s="86">
        <v>9</v>
      </c>
      <c r="I113" s="86">
        <v>6</v>
      </c>
      <c r="J113" s="86">
        <v>3</v>
      </c>
      <c r="K113" s="86">
        <v>7</v>
      </c>
      <c r="L113" s="85">
        <f t="shared" si="22"/>
        <v>5.7142857142857144</v>
      </c>
      <c r="M113" s="89">
        <v>12</v>
      </c>
      <c r="N113" s="90">
        <f t="shared" si="13"/>
        <v>6.2857142857142856</v>
      </c>
      <c r="O113" s="90">
        <f t="shared" si="19"/>
        <v>2.8571428571428572</v>
      </c>
      <c r="P113" s="85">
        <f t="shared" si="14"/>
        <v>1.5238095238095222</v>
      </c>
      <c r="Q113" s="85">
        <f t="shared" si="15"/>
        <v>3.0476190476190461</v>
      </c>
      <c r="R113" s="85" t="str">
        <f t="shared" si="16"/>
        <v/>
      </c>
      <c r="S113" s="85">
        <f t="shared" si="17"/>
        <v>8.1904761904761898</v>
      </c>
      <c r="T113" s="85">
        <f t="shared" si="18"/>
        <v>-2.2857142857142865</v>
      </c>
      <c r="U113" s="91">
        <v>5</v>
      </c>
      <c r="V113" s="86"/>
      <c r="W113" s="85">
        <f t="shared" si="21"/>
        <v>5</v>
      </c>
      <c r="X113" s="86" t="s">
        <v>521</v>
      </c>
      <c r="Z113" s="1">
        <v>5</v>
      </c>
    </row>
    <row r="114" spans="2:26" ht="14.25" customHeight="1">
      <c r="B114" s="87"/>
      <c r="C114" s="87">
        <v>103100125</v>
      </c>
      <c r="D114" s="99" t="s">
        <v>176</v>
      </c>
      <c r="E114" s="87" t="s">
        <v>423</v>
      </c>
      <c r="F114" s="86">
        <v>1</v>
      </c>
      <c r="G114" s="86">
        <v>0</v>
      </c>
      <c r="H114" s="86">
        <v>0</v>
      </c>
      <c r="I114" s="86">
        <v>0</v>
      </c>
      <c r="J114" s="86">
        <v>1</v>
      </c>
      <c r="K114" s="86">
        <v>1</v>
      </c>
      <c r="L114" s="85">
        <f t="shared" si="22"/>
        <v>0.42857142857142855</v>
      </c>
      <c r="M114" s="89">
        <v>6</v>
      </c>
      <c r="N114" s="90">
        <f t="shared" si="13"/>
        <v>5.5714285714285712</v>
      </c>
      <c r="O114" s="90">
        <f t="shared" si="19"/>
        <v>0.21428571428571427</v>
      </c>
      <c r="P114" s="85">
        <f t="shared" si="14"/>
        <v>0.11428571428571416</v>
      </c>
      <c r="Q114" s="85">
        <f t="shared" si="15"/>
        <v>0.22857142857142843</v>
      </c>
      <c r="R114" s="85" t="str">
        <f t="shared" si="16"/>
        <v/>
      </c>
      <c r="S114" s="85">
        <f t="shared" si="17"/>
        <v>0.6142857142857141</v>
      </c>
      <c r="T114" s="85">
        <f t="shared" si="18"/>
        <v>-5.2714285714285714</v>
      </c>
      <c r="U114" s="91">
        <f t="shared" si="20"/>
        <v>0</v>
      </c>
      <c r="V114" s="86"/>
      <c r="W114" s="85">
        <f t="shared" si="21"/>
        <v>0</v>
      </c>
      <c r="X114" s="86" t="s">
        <v>522</v>
      </c>
      <c r="Z114" s="1">
        <v>0</v>
      </c>
    </row>
    <row r="115" spans="2:26" ht="14.25" customHeight="1">
      <c r="B115" s="87"/>
      <c r="C115" s="87">
        <v>103100126</v>
      </c>
      <c r="D115" s="99" t="s">
        <v>175</v>
      </c>
      <c r="E115" s="87" t="s">
        <v>44</v>
      </c>
      <c r="F115" s="86">
        <v>70</v>
      </c>
      <c r="G115" s="86">
        <v>70</v>
      </c>
      <c r="H115" s="86">
        <v>56</v>
      </c>
      <c r="I115" s="86">
        <v>71</v>
      </c>
      <c r="J115" s="86">
        <v>63</v>
      </c>
      <c r="K115" s="86">
        <v>38</v>
      </c>
      <c r="L115" s="85">
        <f t="shared" si="22"/>
        <v>52.571428571428569</v>
      </c>
      <c r="M115" s="89">
        <v>105</v>
      </c>
      <c r="N115" s="90">
        <f t="shared" si="13"/>
        <v>52.428571428571431</v>
      </c>
      <c r="O115" s="90">
        <f t="shared" si="19"/>
        <v>26.285714285714285</v>
      </c>
      <c r="P115" s="85">
        <f t="shared" si="14"/>
        <v>14.019047619047603</v>
      </c>
      <c r="Q115" s="85">
        <f t="shared" si="15"/>
        <v>28.038095238095224</v>
      </c>
      <c r="R115" s="85" t="str">
        <f t="shared" ref="R115:R146" si="23">IF(L115=0,"",IF(M115-Q115&lt;=0,"*",""))</f>
        <v/>
      </c>
      <c r="S115" s="85">
        <f t="shared" si="17"/>
        <v>75.35238095238094</v>
      </c>
      <c r="T115" s="85">
        <f t="shared" ref="T115:T146" si="24">+(S115-P115)+(Q115-M115)</f>
        <v>-15.628571428571441</v>
      </c>
      <c r="U115" s="91">
        <f t="shared" si="20"/>
        <v>0</v>
      </c>
      <c r="V115" s="86"/>
      <c r="W115" s="85">
        <f t="shared" si="21"/>
        <v>0</v>
      </c>
      <c r="X115" s="86" t="s">
        <v>521</v>
      </c>
      <c r="Z115" s="1">
        <v>0</v>
      </c>
    </row>
    <row r="116" spans="2:26" ht="14.25" customHeight="1">
      <c r="B116" s="87"/>
      <c r="C116" s="87">
        <v>103100127</v>
      </c>
      <c r="D116" s="99" t="s">
        <v>194</v>
      </c>
      <c r="E116" s="87" t="s">
        <v>44</v>
      </c>
      <c r="F116" s="86">
        <v>0</v>
      </c>
      <c r="G116" s="86">
        <v>0</v>
      </c>
      <c r="H116" s="86">
        <v>0</v>
      </c>
      <c r="I116" s="86">
        <v>0</v>
      </c>
      <c r="J116" s="86">
        <v>0</v>
      </c>
      <c r="K116" s="86">
        <v>0</v>
      </c>
      <c r="L116" s="85">
        <f t="shared" si="22"/>
        <v>0</v>
      </c>
      <c r="M116" s="89">
        <v>0</v>
      </c>
      <c r="N116" s="90">
        <f t="shared" si="13"/>
        <v>0</v>
      </c>
      <c r="O116" s="90">
        <f t="shared" si="19"/>
        <v>0</v>
      </c>
      <c r="P116" s="85">
        <f t="shared" si="14"/>
        <v>0</v>
      </c>
      <c r="Q116" s="85">
        <f t="shared" si="15"/>
        <v>0</v>
      </c>
      <c r="R116" s="85" t="str">
        <f t="shared" si="23"/>
        <v/>
      </c>
      <c r="S116" s="85">
        <f t="shared" si="17"/>
        <v>0</v>
      </c>
      <c r="T116" s="85">
        <f t="shared" si="24"/>
        <v>0</v>
      </c>
      <c r="U116" s="91">
        <f t="shared" si="20"/>
        <v>0</v>
      </c>
      <c r="V116" s="86"/>
      <c r="W116" s="85">
        <f t="shared" si="21"/>
        <v>0</v>
      </c>
      <c r="X116" s="86" t="s">
        <v>520</v>
      </c>
      <c r="Z116" s="1">
        <v>0</v>
      </c>
    </row>
    <row r="117" spans="2:26" ht="14.25" customHeight="1">
      <c r="B117" s="87"/>
      <c r="C117" s="87">
        <v>103100129</v>
      </c>
      <c r="D117" s="99" t="s">
        <v>195</v>
      </c>
      <c r="E117" s="87" t="s">
        <v>44</v>
      </c>
      <c r="F117" s="86">
        <v>0</v>
      </c>
      <c r="G117" s="86">
        <v>0</v>
      </c>
      <c r="H117" s="86">
        <v>0</v>
      </c>
      <c r="I117" s="86">
        <v>0</v>
      </c>
      <c r="J117" s="86">
        <v>0</v>
      </c>
      <c r="K117" s="86">
        <v>0</v>
      </c>
      <c r="L117" s="85">
        <f t="shared" si="22"/>
        <v>0</v>
      </c>
      <c r="M117" s="89">
        <v>0</v>
      </c>
      <c r="N117" s="90">
        <f t="shared" si="13"/>
        <v>0</v>
      </c>
      <c r="O117" s="90">
        <f t="shared" si="19"/>
        <v>0</v>
      </c>
      <c r="P117" s="85">
        <f t="shared" si="14"/>
        <v>0</v>
      </c>
      <c r="Q117" s="85">
        <f t="shared" si="15"/>
        <v>0</v>
      </c>
      <c r="R117" s="85" t="str">
        <f t="shared" si="23"/>
        <v/>
      </c>
      <c r="S117" s="85">
        <f t="shared" si="17"/>
        <v>0</v>
      </c>
      <c r="T117" s="85">
        <f t="shared" si="24"/>
        <v>0</v>
      </c>
      <c r="U117" s="91">
        <f t="shared" si="20"/>
        <v>0</v>
      </c>
      <c r="V117" s="86"/>
      <c r="W117" s="85">
        <f t="shared" si="21"/>
        <v>0</v>
      </c>
      <c r="X117" s="86" t="s">
        <v>523</v>
      </c>
      <c r="Z117" s="1">
        <v>0</v>
      </c>
    </row>
    <row r="118" spans="2:26" ht="14.25" customHeight="1">
      <c r="B118" s="87"/>
      <c r="C118" s="87">
        <v>103100130</v>
      </c>
      <c r="D118" s="99" t="s">
        <v>319</v>
      </c>
      <c r="E118" s="88" t="s">
        <v>44</v>
      </c>
      <c r="F118" s="86">
        <v>420</v>
      </c>
      <c r="G118" s="86">
        <v>420</v>
      </c>
      <c r="H118" s="86">
        <v>480</v>
      </c>
      <c r="I118" s="86">
        <v>270</v>
      </c>
      <c r="J118" s="86">
        <v>360</v>
      </c>
      <c r="K118" s="86">
        <v>480</v>
      </c>
      <c r="L118" s="85">
        <f t="shared" si="22"/>
        <v>347.14285714285717</v>
      </c>
      <c r="M118" s="89">
        <v>445</v>
      </c>
      <c r="N118" s="90">
        <f t="shared" si="13"/>
        <v>97.857142857142833</v>
      </c>
      <c r="O118" s="90">
        <f t="shared" si="19"/>
        <v>173.57142857142858</v>
      </c>
      <c r="P118" s="85">
        <f t="shared" si="14"/>
        <v>92.571428571428484</v>
      </c>
      <c r="Q118" s="85">
        <f t="shared" si="15"/>
        <v>185.14285714285705</v>
      </c>
      <c r="R118" s="85" t="str">
        <f t="shared" si="23"/>
        <v/>
      </c>
      <c r="S118" s="85">
        <f t="shared" si="17"/>
        <v>497.57142857142856</v>
      </c>
      <c r="T118" s="85">
        <f t="shared" si="24"/>
        <v>145.14285714285711</v>
      </c>
      <c r="U118" s="91">
        <v>300</v>
      </c>
      <c r="V118" s="86"/>
      <c r="W118" s="85">
        <f t="shared" si="21"/>
        <v>300</v>
      </c>
      <c r="X118" s="86" t="s">
        <v>521</v>
      </c>
      <c r="Z118" s="1">
        <v>500</v>
      </c>
    </row>
    <row r="119" spans="2:26" ht="14.25" customHeight="1">
      <c r="B119" s="87"/>
      <c r="C119" s="87">
        <v>103100131</v>
      </c>
      <c r="D119" s="99" t="s">
        <v>164</v>
      </c>
      <c r="E119" s="87" t="s">
        <v>431</v>
      </c>
      <c r="F119" s="86">
        <v>0</v>
      </c>
      <c r="G119" s="86">
        <v>0</v>
      </c>
      <c r="H119" s="86">
        <v>0</v>
      </c>
      <c r="I119" s="86">
        <v>0</v>
      </c>
      <c r="J119" s="86">
        <v>0</v>
      </c>
      <c r="K119" s="86">
        <v>0</v>
      </c>
      <c r="L119" s="85">
        <f t="shared" si="22"/>
        <v>0</v>
      </c>
      <c r="M119" s="89">
        <v>0</v>
      </c>
      <c r="N119" s="90">
        <f t="shared" si="13"/>
        <v>0</v>
      </c>
      <c r="O119" s="90">
        <f t="shared" si="19"/>
        <v>0</v>
      </c>
      <c r="P119" s="85">
        <f t="shared" si="14"/>
        <v>0</v>
      </c>
      <c r="Q119" s="85">
        <f t="shared" si="15"/>
        <v>0</v>
      </c>
      <c r="R119" s="85" t="str">
        <f t="shared" si="23"/>
        <v/>
      </c>
      <c r="S119" s="85">
        <f t="shared" si="17"/>
        <v>0</v>
      </c>
      <c r="T119" s="85">
        <f t="shared" si="24"/>
        <v>0</v>
      </c>
      <c r="U119" s="91">
        <f t="shared" si="20"/>
        <v>0</v>
      </c>
      <c r="V119" s="86"/>
      <c r="W119" s="85">
        <f t="shared" si="21"/>
        <v>0</v>
      </c>
      <c r="X119" s="86" t="e">
        <v>#N/A</v>
      </c>
      <c r="Z119" s="1">
        <v>0</v>
      </c>
    </row>
    <row r="120" spans="2:26" ht="14.25" customHeight="1">
      <c r="B120" s="87"/>
      <c r="C120" s="87">
        <v>103100132</v>
      </c>
      <c r="D120" s="99" t="s">
        <v>169</v>
      </c>
      <c r="E120" s="87" t="s">
        <v>432</v>
      </c>
      <c r="F120" s="86">
        <v>0</v>
      </c>
      <c r="G120" s="86">
        <v>0</v>
      </c>
      <c r="H120" s="86">
        <v>0</v>
      </c>
      <c r="I120" s="86">
        <v>2</v>
      </c>
      <c r="J120" s="86">
        <v>0</v>
      </c>
      <c r="K120" s="86">
        <v>0</v>
      </c>
      <c r="L120" s="85">
        <f t="shared" si="22"/>
        <v>0.2857142857142857</v>
      </c>
      <c r="M120" s="89">
        <v>6</v>
      </c>
      <c r="N120" s="90">
        <f t="shared" si="13"/>
        <v>5.7142857142857144</v>
      </c>
      <c r="O120" s="90">
        <f t="shared" si="19"/>
        <v>0.14285714285714285</v>
      </c>
      <c r="P120" s="85">
        <f t="shared" si="14"/>
        <v>7.61904761904761E-2</v>
      </c>
      <c r="Q120" s="85">
        <f t="shared" si="15"/>
        <v>0.15238095238095228</v>
      </c>
      <c r="R120" s="85" t="str">
        <f t="shared" si="23"/>
        <v/>
      </c>
      <c r="S120" s="85">
        <f t="shared" si="17"/>
        <v>0.4095238095238094</v>
      </c>
      <c r="T120" s="85">
        <f t="shared" si="24"/>
        <v>-5.5142857142857151</v>
      </c>
      <c r="U120" s="91">
        <f t="shared" si="20"/>
        <v>0</v>
      </c>
      <c r="V120" s="86"/>
      <c r="W120" s="85">
        <f t="shared" si="21"/>
        <v>0</v>
      </c>
      <c r="X120" s="86" t="s">
        <v>522</v>
      </c>
      <c r="Z120" s="1">
        <v>0</v>
      </c>
    </row>
    <row r="121" spans="2:26" ht="14.25" customHeight="1">
      <c r="B121" s="86"/>
      <c r="C121" s="86">
        <v>103100133</v>
      </c>
      <c r="D121" s="126" t="s">
        <v>327</v>
      </c>
      <c r="E121" s="86" t="s">
        <v>433</v>
      </c>
      <c r="F121" s="86">
        <v>5</v>
      </c>
      <c r="G121" s="86">
        <v>42</v>
      </c>
      <c r="H121" s="86">
        <v>43</v>
      </c>
      <c r="I121" s="86">
        <v>5</v>
      </c>
      <c r="J121" s="86">
        <v>2</v>
      </c>
      <c r="K121" s="86">
        <v>2</v>
      </c>
      <c r="L121" s="85">
        <f t="shared" si="22"/>
        <v>14.142857142857142</v>
      </c>
      <c r="M121" s="89">
        <v>12</v>
      </c>
      <c r="N121" s="90">
        <f t="shared" si="13"/>
        <v>-2.1428571428571423</v>
      </c>
      <c r="O121" s="90">
        <f t="shared" si="19"/>
        <v>7.0714285714285712</v>
      </c>
      <c r="P121" s="85">
        <f t="shared" si="14"/>
        <v>3.7714285714285674</v>
      </c>
      <c r="Q121" s="85">
        <f t="shared" si="15"/>
        <v>7.5428571428571392</v>
      </c>
      <c r="R121" s="85" t="str">
        <f t="shared" si="23"/>
        <v/>
      </c>
      <c r="S121" s="85">
        <f t="shared" si="17"/>
        <v>20.271428571428569</v>
      </c>
      <c r="T121" s="85">
        <f t="shared" si="24"/>
        <v>12.042857142857139</v>
      </c>
      <c r="U121" s="91">
        <v>4</v>
      </c>
      <c r="V121" s="86"/>
      <c r="W121" s="85">
        <f t="shared" si="21"/>
        <v>4</v>
      </c>
      <c r="X121" s="86" t="s">
        <v>521</v>
      </c>
      <c r="Z121" s="1">
        <v>0</v>
      </c>
    </row>
    <row r="122" spans="2:26" ht="14.25" customHeight="1">
      <c r="B122" s="87"/>
      <c r="C122" s="87">
        <v>103100134</v>
      </c>
      <c r="D122" s="99" t="s">
        <v>168</v>
      </c>
      <c r="E122" s="87" t="s">
        <v>432</v>
      </c>
      <c r="F122" s="86">
        <v>0</v>
      </c>
      <c r="G122" s="86">
        <v>0</v>
      </c>
      <c r="H122" s="86">
        <v>0</v>
      </c>
      <c r="I122" s="86">
        <v>0</v>
      </c>
      <c r="J122" s="86">
        <v>0</v>
      </c>
      <c r="K122" s="86">
        <v>0</v>
      </c>
      <c r="L122" s="85">
        <f t="shared" si="22"/>
        <v>0</v>
      </c>
      <c r="M122" s="89">
        <v>0</v>
      </c>
      <c r="N122" s="90">
        <f t="shared" si="13"/>
        <v>0</v>
      </c>
      <c r="O122" s="90">
        <f t="shared" si="19"/>
        <v>0</v>
      </c>
      <c r="P122" s="85">
        <f t="shared" si="14"/>
        <v>0</v>
      </c>
      <c r="Q122" s="85">
        <f t="shared" si="15"/>
        <v>0</v>
      </c>
      <c r="R122" s="85" t="str">
        <f t="shared" si="23"/>
        <v/>
      </c>
      <c r="S122" s="85">
        <f t="shared" si="17"/>
        <v>0</v>
      </c>
      <c r="T122" s="85">
        <f t="shared" si="24"/>
        <v>0</v>
      </c>
      <c r="U122" s="91">
        <f t="shared" si="20"/>
        <v>0</v>
      </c>
      <c r="V122" s="86"/>
      <c r="W122" s="85">
        <f t="shared" si="21"/>
        <v>0</v>
      </c>
      <c r="X122" s="86" t="e">
        <v>#N/A</v>
      </c>
      <c r="Z122" s="1">
        <v>0</v>
      </c>
    </row>
    <row r="123" spans="2:26" ht="14.25" customHeight="1">
      <c r="B123" s="87"/>
      <c r="C123" s="87">
        <v>103100135</v>
      </c>
      <c r="D123" s="99" t="s">
        <v>328</v>
      </c>
      <c r="E123" s="87" t="s">
        <v>433</v>
      </c>
      <c r="F123" s="86">
        <v>3</v>
      </c>
      <c r="G123" s="86">
        <v>2</v>
      </c>
      <c r="H123" s="86">
        <v>1</v>
      </c>
      <c r="I123" s="86">
        <v>1</v>
      </c>
      <c r="J123" s="86">
        <v>6</v>
      </c>
      <c r="K123" s="86">
        <v>8</v>
      </c>
      <c r="L123" s="85">
        <f t="shared" si="22"/>
        <v>3</v>
      </c>
      <c r="M123" s="89">
        <v>9</v>
      </c>
      <c r="N123" s="90">
        <f t="shared" si="13"/>
        <v>6</v>
      </c>
      <c r="O123" s="90">
        <f t="shared" si="19"/>
        <v>1.5</v>
      </c>
      <c r="P123" s="85">
        <f t="shared" si="14"/>
        <v>0.79999999999999916</v>
      </c>
      <c r="Q123" s="85">
        <f t="shared" si="15"/>
        <v>1.5999999999999992</v>
      </c>
      <c r="R123" s="85" t="str">
        <f t="shared" si="23"/>
        <v/>
      </c>
      <c r="S123" s="85">
        <f t="shared" si="17"/>
        <v>4.2999999999999989</v>
      </c>
      <c r="T123" s="85">
        <f t="shared" si="24"/>
        <v>-3.9000000000000004</v>
      </c>
      <c r="U123" s="91">
        <f t="shared" si="20"/>
        <v>0</v>
      </c>
      <c r="V123" s="86"/>
      <c r="W123" s="85">
        <f t="shared" si="21"/>
        <v>0</v>
      </c>
      <c r="X123" s="86" t="s">
        <v>520</v>
      </c>
      <c r="Z123" s="1">
        <v>6</v>
      </c>
    </row>
    <row r="124" spans="2:26" ht="14.25" customHeight="1">
      <c r="B124" s="87"/>
      <c r="C124" s="87">
        <v>103100136</v>
      </c>
      <c r="D124" s="99" t="s">
        <v>509</v>
      </c>
      <c r="E124" s="87" t="s">
        <v>19</v>
      </c>
      <c r="F124" s="86">
        <v>1</v>
      </c>
      <c r="G124" s="86">
        <v>2</v>
      </c>
      <c r="H124" s="86">
        <v>0</v>
      </c>
      <c r="I124" s="86">
        <v>8</v>
      </c>
      <c r="J124" s="86">
        <v>0</v>
      </c>
      <c r="K124" s="86">
        <v>2</v>
      </c>
      <c r="L124" s="85">
        <f t="shared" si="22"/>
        <v>1.8571428571428572</v>
      </c>
      <c r="M124" s="89">
        <v>10</v>
      </c>
      <c r="N124" s="90">
        <f t="shared" si="13"/>
        <v>8.1428571428571423</v>
      </c>
      <c r="O124" s="90">
        <f t="shared" si="19"/>
        <v>0.9285714285714286</v>
      </c>
      <c r="P124" s="85">
        <f t="shared" si="14"/>
        <v>0.49523809523809476</v>
      </c>
      <c r="Q124" s="85">
        <f t="shared" si="15"/>
        <v>0.99047619047619007</v>
      </c>
      <c r="R124" s="85" t="str">
        <f t="shared" si="23"/>
        <v/>
      </c>
      <c r="S124" s="85">
        <f t="shared" si="17"/>
        <v>2.6619047619047618</v>
      </c>
      <c r="T124" s="85">
        <f t="shared" si="24"/>
        <v>-6.8428571428571425</v>
      </c>
      <c r="U124" s="91">
        <f t="shared" si="20"/>
        <v>0</v>
      </c>
      <c r="V124" s="86"/>
      <c r="W124" s="85">
        <f t="shared" si="21"/>
        <v>0</v>
      </c>
      <c r="X124" s="86" t="s">
        <v>521</v>
      </c>
      <c r="Z124" s="1">
        <v>0</v>
      </c>
    </row>
    <row r="125" spans="2:26" ht="14.25" customHeight="1">
      <c r="B125" s="87"/>
      <c r="C125" s="87">
        <v>103100141</v>
      </c>
      <c r="D125" s="99" t="s">
        <v>162</v>
      </c>
      <c r="E125" s="88" t="s">
        <v>433</v>
      </c>
      <c r="F125" s="86">
        <v>4</v>
      </c>
      <c r="G125" s="86">
        <v>8</v>
      </c>
      <c r="H125" s="86">
        <v>5</v>
      </c>
      <c r="I125" s="86">
        <v>1</v>
      </c>
      <c r="J125" s="86">
        <v>3</v>
      </c>
      <c r="K125" s="86">
        <v>2</v>
      </c>
      <c r="L125" s="85">
        <f t="shared" si="22"/>
        <v>3.2857142857142856</v>
      </c>
      <c r="M125" s="89">
        <v>9</v>
      </c>
      <c r="N125" s="90">
        <f t="shared" si="13"/>
        <v>5.7142857142857144</v>
      </c>
      <c r="O125" s="90">
        <f t="shared" si="19"/>
        <v>1.6428571428571428</v>
      </c>
      <c r="P125" s="85">
        <f t="shared" si="14"/>
        <v>0.87619047619047519</v>
      </c>
      <c r="Q125" s="85">
        <f t="shared" si="15"/>
        <v>1.7523809523809515</v>
      </c>
      <c r="R125" s="85" t="str">
        <f t="shared" si="23"/>
        <v/>
      </c>
      <c r="S125" s="85">
        <f t="shared" si="17"/>
        <v>4.7095238095238088</v>
      </c>
      <c r="T125" s="85">
        <f t="shared" si="24"/>
        <v>-3.414285714285715</v>
      </c>
      <c r="U125" s="91">
        <f t="shared" si="20"/>
        <v>0</v>
      </c>
      <c r="V125" s="86"/>
      <c r="W125" s="85">
        <f t="shared" si="21"/>
        <v>0</v>
      </c>
      <c r="X125" s="86" t="s">
        <v>521</v>
      </c>
      <c r="Z125" s="1">
        <v>0</v>
      </c>
    </row>
    <row r="126" spans="2:26" ht="14.25" customHeight="1">
      <c r="B126" s="87"/>
      <c r="C126" s="87">
        <v>103100142</v>
      </c>
      <c r="D126" s="99" t="s">
        <v>155</v>
      </c>
      <c r="E126" s="88" t="s">
        <v>44</v>
      </c>
      <c r="F126" s="86">
        <v>0</v>
      </c>
      <c r="G126" s="86">
        <v>0</v>
      </c>
      <c r="H126" s="86">
        <v>0</v>
      </c>
      <c r="I126" s="86">
        <v>0</v>
      </c>
      <c r="J126" s="86">
        <v>1</v>
      </c>
      <c r="K126" s="86">
        <v>0</v>
      </c>
      <c r="L126" s="85">
        <f t="shared" si="22"/>
        <v>0.14285714285714285</v>
      </c>
      <c r="M126" s="89">
        <v>7</v>
      </c>
      <c r="N126" s="90">
        <f t="shared" si="13"/>
        <v>6.8571428571428568</v>
      </c>
      <c r="O126" s="90">
        <f t="shared" si="19"/>
        <v>7.1428571428571425E-2</v>
      </c>
      <c r="P126" s="85">
        <f t="shared" si="14"/>
        <v>3.809523809523805E-2</v>
      </c>
      <c r="Q126" s="85">
        <f t="shared" si="15"/>
        <v>7.6190476190476142E-2</v>
      </c>
      <c r="R126" s="85" t="str">
        <f t="shared" si="23"/>
        <v/>
      </c>
      <c r="S126" s="85">
        <f t="shared" si="17"/>
        <v>0.2047619047619047</v>
      </c>
      <c r="T126" s="85">
        <f t="shared" si="24"/>
        <v>-6.7571428571428571</v>
      </c>
      <c r="U126" s="91">
        <f t="shared" si="20"/>
        <v>0</v>
      </c>
      <c r="V126" s="86"/>
      <c r="W126" s="85">
        <f t="shared" si="21"/>
        <v>0</v>
      </c>
      <c r="X126" s="86" t="s">
        <v>522</v>
      </c>
      <c r="Z126" s="1">
        <v>0</v>
      </c>
    </row>
    <row r="127" spans="2:26" ht="14.25" customHeight="1">
      <c r="B127" s="87"/>
      <c r="C127" s="87">
        <v>103100143</v>
      </c>
      <c r="D127" s="99" t="s">
        <v>153</v>
      </c>
      <c r="E127" s="88" t="s">
        <v>44</v>
      </c>
      <c r="F127" s="86">
        <v>7</v>
      </c>
      <c r="G127" s="86">
        <v>0</v>
      </c>
      <c r="H127" s="86">
        <v>0</v>
      </c>
      <c r="I127" s="86">
        <v>0</v>
      </c>
      <c r="J127" s="86">
        <v>0</v>
      </c>
      <c r="K127" s="86">
        <v>5</v>
      </c>
      <c r="L127" s="85">
        <f t="shared" si="22"/>
        <v>1.7142857142857142</v>
      </c>
      <c r="M127" s="89">
        <v>5</v>
      </c>
      <c r="N127" s="90">
        <f t="shared" si="13"/>
        <v>3.2857142857142856</v>
      </c>
      <c r="O127" s="90">
        <f t="shared" si="19"/>
        <v>0.8571428571428571</v>
      </c>
      <c r="P127" s="85">
        <f t="shared" si="14"/>
        <v>0.45714285714285663</v>
      </c>
      <c r="Q127" s="85">
        <f t="shared" si="15"/>
        <v>0.9142857142857137</v>
      </c>
      <c r="R127" s="85" t="str">
        <f t="shared" si="23"/>
        <v/>
      </c>
      <c r="S127" s="85">
        <f t="shared" si="17"/>
        <v>2.4571428571428564</v>
      </c>
      <c r="T127" s="85">
        <f t="shared" si="24"/>
        <v>-2.0857142857142863</v>
      </c>
      <c r="U127" s="91">
        <f t="shared" si="20"/>
        <v>0</v>
      </c>
      <c r="V127" s="86"/>
      <c r="W127" s="85">
        <f t="shared" si="21"/>
        <v>0</v>
      </c>
      <c r="X127" s="86" t="s">
        <v>522</v>
      </c>
      <c r="Z127" s="1">
        <v>0</v>
      </c>
    </row>
    <row r="128" spans="2:26" ht="14.25" customHeight="1">
      <c r="B128" s="87"/>
      <c r="C128" s="87">
        <v>103100144</v>
      </c>
      <c r="D128" s="99" t="s">
        <v>466</v>
      </c>
      <c r="E128" s="87" t="s">
        <v>44</v>
      </c>
      <c r="F128" s="86">
        <v>0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5">
        <f t="shared" si="22"/>
        <v>0</v>
      </c>
      <c r="M128" s="89">
        <v>0</v>
      </c>
      <c r="N128" s="90">
        <f t="shared" si="13"/>
        <v>0</v>
      </c>
      <c r="O128" s="90">
        <f t="shared" si="19"/>
        <v>0</v>
      </c>
      <c r="P128" s="85">
        <f t="shared" si="14"/>
        <v>0</v>
      </c>
      <c r="Q128" s="85">
        <f t="shared" si="15"/>
        <v>0</v>
      </c>
      <c r="R128" s="85" t="str">
        <f t="shared" si="23"/>
        <v/>
      </c>
      <c r="S128" s="85">
        <f t="shared" si="17"/>
        <v>0</v>
      </c>
      <c r="T128" s="85">
        <f t="shared" si="24"/>
        <v>0</v>
      </c>
      <c r="U128" s="91">
        <f t="shared" si="20"/>
        <v>0</v>
      </c>
      <c r="V128" s="86"/>
      <c r="W128" s="85">
        <f t="shared" si="21"/>
        <v>0</v>
      </c>
      <c r="X128" s="86" t="s">
        <v>522</v>
      </c>
      <c r="Z128" s="1">
        <v>0</v>
      </c>
    </row>
    <row r="129" spans="2:26" ht="14.25" customHeight="1">
      <c r="B129" s="87"/>
      <c r="C129" s="87">
        <v>103100147</v>
      </c>
      <c r="D129" s="99" t="s">
        <v>460</v>
      </c>
      <c r="E129" s="87" t="s">
        <v>44</v>
      </c>
      <c r="F129" s="86">
        <v>0</v>
      </c>
      <c r="G129" s="86">
        <v>0</v>
      </c>
      <c r="H129" s="86">
        <v>0</v>
      </c>
      <c r="I129" s="86">
        <v>0</v>
      </c>
      <c r="J129" s="86">
        <v>0</v>
      </c>
      <c r="K129" s="86">
        <v>0</v>
      </c>
      <c r="L129" s="85">
        <f t="shared" si="22"/>
        <v>0</v>
      </c>
      <c r="M129" s="89">
        <v>0</v>
      </c>
      <c r="N129" s="90">
        <f t="shared" si="13"/>
        <v>0</v>
      </c>
      <c r="O129" s="90">
        <f t="shared" si="19"/>
        <v>0</v>
      </c>
      <c r="P129" s="85">
        <f t="shared" si="14"/>
        <v>0</v>
      </c>
      <c r="Q129" s="85">
        <f t="shared" si="15"/>
        <v>0</v>
      </c>
      <c r="R129" s="85" t="str">
        <f t="shared" si="23"/>
        <v/>
      </c>
      <c r="S129" s="85">
        <f t="shared" si="17"/>
        <v>0</v>
      </c>
      <c r="T129" s="85">
        <f t="shared" si="24"/>
        <v>0</v>
      </c>
      <c r="U129" s="91">
        <f t="shared" si="20"/>
        <v>0</v>
      </c>
      <c r="V129" s="86"/>
      <c r="W129" s="85">
        <f t="shared" si="21"/>
        <v>0</v>
      </c>
      <c r="X129" s="86" t="s">
        <v>522</v>
      </c>
      <c r="Z129" s="1">
        <v>0</v>
      </c>
    </row>
    <row r="130" spans="2:26" ht="14.25" customHeight="1">
      <c r="B130" s="87"/>
      <c r="C130" s="87">
        <v>103100148</v>
      </c>
      <c r="D130" s="99" t="s">
        <v>461</v>
      </c>
      <c r="E130" s="87" t="s">
        <v>44</v>
      </c>
      <c r="F130" s="86">
        <v>0</v>
      </c>
      <c r="G130" s="86">
        <v>0</v>
      </c>
      <c r="H130" s="86">
        <v>0</v>
      </c>
      <c r="I130" s="86">
        <v>0</v>
      </c>
      <c r="J130" s="86">
        <v>0</v>
      </c>
      <c r="K130" s="86">
        <v>0</v>
      </c>
      <c r="L130" s="85">
        <f t="shared" si="22"/>
        <v>0</v>
      </c>
      <c r="M130" s="89">
        <v>0</v>
      </c>
      <c r="N130" s="90">
        <f t="shared" si="13"/>
        <v>0</v>
      </c>
      <c r="O130" s="90">
        <f t="shared" si="19"/>
        <v>0</v>
      </c>
      <c r="P130" s="85">
        <f t="shared" si="14"/>
        <v>0</v>
      </c>
      <c r="Q130" s="85">
        <f t="shared" si="15"/>
        <v>0</v>
      </c>
      <c r="R130" s="85" t="str">
        <f t="shared" si="23"/>
        <v/>
      </c>
      <c r="S130" s="85">
        <f t="shared" si="17"/>
        <v>0</v>
      </c>
      <c r="T130" s="85">
        <f t="shared" si="24"/>
        <v>0</v>
      </c>
      <c r="U130" s="91">
        <f t="shared" si="20"/>
        <v>0</v>
      </c>
      <c r="V130" s="86"/>
      <c r="W130" s="85">
        <f t="shared" si="21"/>
        <v>0</v>
      </c>
      <c r="X130" s="86" t="s">
        <v>522</v>
      </c>
      <c r="Z130" s="1">
        <v>0</v>
      </c>
    </row>
    <row r="131" spans="2:26" ht="14.25" customHeight="1">
      <c r="B131" s="87"/>
      <c r="C131" s="87">
        <v>103100149</v>
      </c>
      <c r="D131" s="99" t="s">
        <v>306</v>
      </c>
      <c r="E131" s="87" t="s">
        <v>44</v>
      </c>
      <c r="F131" s="86">
        <v>0</v>
      </c>
      <c r="G131" s="86">
        <v>0</v>
      </c>
      <c r="H131" s="86">
        <v>0</v>
      </c>
      <c r="I131" s="86">
        <v>0</v>
      </c>
      <c r="J131" s="86">
        <v>0</v>
      </c>
      <c r="K131" s="86">
        <v>0</v>
      </c>
      <c r="L131" s="85">
        <f t="shared" si="22"/>
        <v>0</v>
      </c>
      <c r="M131" s="89">
        <v>0</v>
      </c>
      <c r="N131" s="90">
        <f t="shared" si="13"/>
        <v>0</v>
      </c>
      <c r="O131" s="90">
        <f t="shared" si="19"/>
        <v>0</v>
      </c>
      <c r="P131" s="85">
        <f t="shared" si="14"/>
        <v>0</v>
      </c>
      <c r="Q131" s="85">
        <f t="shared" si="15"/>
        <v>0</v>
      </c>
      <c r="R131" s="85" t="str">
        <f t="shared" si="23"/>
        <v/>
      </c>
      <c r="S131" s="85">
        <f t="shared" si="17"/>
        <v>0</v>
      </c>
      <c r="T131" s="85">
        <f t="shared" si="24"/>
        <v>0</v>
      </c>
      <c r="U131" s="91">
        <f t="shared" si="20"/>
        <v>0</v>
      </c>
      <c r="V131" s="86"/>
      <c r="W131" s="85">
        <f t="shared" si="21"/>
        <v>0</v>
      </c>
      <c r="X131" s="86" t="s">
        <v>520</v>
      </c>
      <c r="Z131" s="1">
        <v>0</v>
      </c>
    </row>
    <row r="132" spans="2:26" ht="14.25" customHeight="1">
      <c r="B132" s="87"/>
      <c r="C132" s="87">
        <v>103100150</v>
      </c>
      <c r="D132" s="99" t="s">
        <v>113</v>
      </c>
      <c r="E132" s="87" t="s">
        <v>44</v>
      </c>
      <c r="F132" s="86">
        <v>119</v>
      </c>
      <c r="G132" s="86">
        <v>72</v>
      </c>
      <c r="H132" s="86">
        <v>108</v>
      </c>
      <c r="I132" s="86">
        <v>99</v>
      </c>
      <c r="J132" s="86">
        <v>79</v>
      </c>
      <c r="K132" s="86">
        <v>64</v>
      </c>
      <c r="L132" s="85">
        <f t="shared" si="22"/>
        <v>77.285714285714292</v>
      </c>
      <c r="M132" s="89">
        <v>825</v>
      </c>
      <c r="N132" s="90">
        <f t="shared" si="13"/>
        <v>747.71428571428567</v>
      </c>
      <c r="O132" s="90">
        <f t="shared" si="19"/>
        <v>38.642857142857146</v>
      </c>
      <c r="P132" s="85">
        <f t="shared" si="14"/>
        <v>20.60952380952379</v>
      </c>
      <c r="Q132" s="85">
        <f t="shared" si="15"/>
        <v>41.219047619047601</v>
      </c>
      <c r="R132" s="85" t="str">
        <f t="shared" si="23"/>
        <v/>
      </c>
      <c r="S132" s="85">
        <f t="shared" si="17"/>
        <v>110.77619047619046</v>
      </c>
      <c r="T132" s="85">
        <f t="shared" si="24"/>
        <v>-693.61428571428576</v>
      </c>
      <c r="U132" s="91">
        <f t="shared" si="20"/>
        <v>0</v>
      </c>
      <c r="V132" s="86"/>
      <c r="W132" s="85">
        <f t="shared" si="21"/>
        <v>0</v>
      </c>
      <c r="X132" s="86" t="s">
        <v>523</v>
      </c>
      <c r="Z132" s="1">
        <v>0</v>
      </c>
    </row>
    <row r="133" spans="2:26" ht="14.25" customHeight="1">
      <c r="B133" s="87"/>
      <c r="C133" s="87">
        <v>103100151</v>
      </c>
      <c r="D133" s="99" t="s">
        <v>112</v>
      </c>
      <c r="E133" s="88" t="s">
        <v>44</v>
      </c>
      <c r="F133" s="86">
        <v>68</v>
      </c>
      <c r="G133" s="86">
        <v>62</v>
      </c>
      <c r="H133" s="86">
        <v>75</v>
      </c>
      <c r="I133" s="86">
        <v>73</v>
      </c>
      <c r="J133" s="86">
        <v>43</v>
      </c>
      <c r="K133" s="86">
        <v>44</v>
      </c>
      <c r="L133" s="85">
        <f t="shared" si="22"/>
        <v>52.142857142857146</v>
      </c>
      <c r="M133" s="89">
        <v>68</v>
      </c>
      <c r="N133" s="90">
        <f t="shared" si="13"/>
        <v>15.857142857142854</v>
      </c>
      <c r="O133" s="90">
        <f t="shared" si="19"/>
        <v>26.071428571428573</v>
      </c>
      <c r="P133" s="85">
        <f t="shared" si="14"/>
        <v>13.904761904761891</v>
      </c>
      <c r="Q133" s="85">
        <f t="shared" si="15"/>
        <v>27.809523809523796</v>
      </c>
      <c r="R133" s="85" t="str">
        <f t="shared" si="23"/>
        <v/>
      </c>
      <c r="S133" s="85">
        <f t="shared" si="17"/>
        <v>74.738095238095227</v>
      </c>
      <c r="T133" s="85">
        <f t="shared" si="24"/>
        <v>20.642857142857132</v>
      </c>
      <c r="U133" s="91">
        <v>40</v>
      </c>
      <c r="V133" s="86"/>
      <c r="W133" s="85">
        <f t="shared" si="21"/>
        <v>40</v>
      </c>
      <c r="X133" s="86" t="s">
        <v>522</v>
      </c>
      <c r="Z133" s="1">
        <v>0</v>
      </c>
    </row>
    <row r="134" spans="2:26" ht="14.25" customHeight="1">
      <c r="B134" s="86"/>
      <c r="C134" s="86">
        <v>103100152</v>
      </c>
      <c r="D134" s="126" t="s">
        <v>88</v>
      </c>
      <c r="E134" s="86" t="s">
        <v>434</v>
      </c>
      <c r="F134" s="86">
        <v>5</v>
      </c>
      <c r="G134" s="86">
        <v>0</v>
      </c>
      <c r="H134" s="86">
        <v>0</v>
      </c>
      <c r="I134" s="86">
        <v>0</v>
      </c>
      <c r="J134" s="86">
        <v>0</v>
      </c>
      <c r="K134" s="86">
        <v>1</v>
      </c>
      <c r="L134" s="85">
        <f t="shared" si="22"/>
        <v>0.8571428571428571</v>
      </c>
      <c r="M134" s="89">
        <v>5</v>
      </c>
      <c r="N134" s="90">
        <f t="shared" si="13"/>
        <v>4.1428571428571432</v>
      </c>
      <c r="O134" s="90">
        <f t="shared" si="19"/>
        <v>0.42857142857142855</v>
      </c>
      <c r="P134" s="85">
        <f t="shared" si="14"/>
        <v>0.22857142857142831</v>
      </c>
      <c r="Q134" s="85">
        <f t="shared" si="15"/>
        <v>0.45714285714285685</v>
      </c>
      <c r="R134" s="85" t="str">
        <f t="shared" si="23"/>
        <v/>
      </c>
      <c r="S134" s="85">
        <f t="shared" si="17"/>
        <v>1.2285714285714282</v>
      </c>
      <c r="T134" s="85">
        <f t="shared" si="24"/>
        <v>-3.5428571428571427</v>
      </c>
      <c r="U134" s="91">
        <f t="shared" si="20"/>
        <v>0</v>
      </c>
      <c r="V134" s="86"/>
      <c r="W134" s="85">
        <f t="shared" si="21"/>
        <v>0</v>
      </c>
      <c r="X134" s="86" t="s">
        <v>522</v>
      </c>
      <c r="Z134" s="1">
        <v>0</v>
      </c>
    </row>
    <row r="135" spans="2:26" ht="14.25" customHeight="1">
      <c r="B135" s="86"/>
      <c r="C135" s="86">
        <v>103100153</v>
      </c>
      <c r="D135" s="126" t="s">
        <v>89</v>
      </c>
      <c r="E135" s="88" t="s">
        <v>44</v>
      </c>
      <c r="F135" s="86">
        <v>152</v>
      </c>
      <c r="G135" s="86">
        <v>260</v>
      </c>
      <c r="H135" s="86">
        <v>196</v>
      </c>
      <c r="I135" s="86">
        <v>229</v>
      </c>
      <c r="J135" s="86">
        <v>189</v>
      </c>
      <c r="K135" s="86">
        <v>193</v>
      </c>
      <c r="L135" s="85">
        <f t="shared" si="22"/>
        <v>174.14285714285714</v>
      </c>
      <c r="M135" s="89">
        <v>683</v>
      </c>
      <c r="N135" s="90">
        <f t="shared" si="13"/>
        <v>508.85714285714289</v>
      </c>
      <c r="O135" s="90">
        <f t="shared" si="19"/>
        <v>87.071428571428569</v>
      </c>
      <c r="P135" s="85">
        <f t="shared" si="14"/>
        <v>46.438095238095187</v>
      </c>
      <c r="Q135" s="85">
        <f t="shared" si="15"/>
        <v>92.87619047619043</v>
      </c>
      <c r="R135" s="85" t="str">
        <f t="shared" si="23"/>
        <v/>
      </c>
      <c r="S135" s="85">
        <f t="shared" si="17"/>
        <v>249.60476190476186</v>
      </c>
      <c r="T135" s="85">
        <f t="shared" si="24"/>
        <v>-386.95714285714286</v>
      </c>
      <c r="U135" s="91">
        <f t="shared" si="20"/>
        <v>0</v>
      </c>
      <c r="V135" s="86"/>
      <c r="W135" s="85">
        <f t="shared" si="21"/>
        <v>0</v>
      </c>
      <c r="X135" s="86" t="s">
        <v>522</v>
      </c>
      <c r="Z135" s="1">
        <v>0</v>
      </c>
    </row>
    <row r="136" spans="2:26" ht="14.25" customHeight="1">
      <c r="B136" s="86"/>
      <c r="C136" s="86">
        <v>103100154</v>
      </c>
      <c r="D136" s="126" t="s">
        <v>358</v>
      </c>
      <c r="E136" s="88" t="s">
        <v>44</v>
      </c>
      <c r="F136" s="86">
        <v>0</v>
      </c>
      <c r="G136" s="86">
        <v>0</v>
      </c>
      <c r="H136" s="86">
        <v>0</v>
      </c>
      <c r="I136" s="86">
        <v>0</v>
      </c>
      <c r="J136" s="86">
        <v>0</v>
      </c>
      <c r="K136" s="86">
        <v>0</v>
      </c>
      <c r="L136" s="85">
        <f t="shared" si="22"/>
        <v>0</v>
      </c>
      <c r="M136" s="89">
        <v>0</v>
      </c>
      <c r="N136" s="90">
        <f t="shared" si="13"/>
        <v>0</v>
      </c>
      <c r="O136" s="90">
        <f t="shared" si="19"/>
        <v>0</v>
      </c>
      <c r="P136" s="85">
        <f t="shared" si="14"/>
        <v>0</v>
      </c>
      <c r="Q136" s="85">
        <f t="shared" si="15"/>
        <v>0</v>
      </c>
      <c r="R136" s="85" t="str">
        <f t="shared" si="23"/>
        <v/>
      </c>
      <c r="S136" s="85">
        <f t="shared" si="17"/>
        <v>0</v>
      </c>
      <c r="T136" s="85">
        <f t="shared" si="24"/>
        <v>0</v>
      </c>
      <c r="U136" s="91">
        <f t="shared" si="20"/>
        <v>0</v>
      </c>
      <c r="V136" s="86"/>
      <c r="W136" s="85">
        <f t="shared" si="21"/>
        <v>0</v>
      </c>
      <c r="X136" s="86" t="e">
        <v>#N/A</v>
      </c>
      <c r="Z136" s="1">
        <v>0</v>
      </c>
    </row>
    <row r="137" spans="2:26" ht="14.25" customHeight="1">
      <c r="B137" s="87"/>
      <c r="C137" s="87">
        <v>103100155</v>
      </c>
      <c r="D137" s="99" t="s">
        <v>79</v>
      </c>
      <c r="E137" s="88" t="s">
        <v>425</v>
      </c>
      <c r="F137" s="86">
        <v>10</v>
      </c>
      <c r="G137" s="86">
        <v>20</v>
      </c>
      <c r="H137" s="86">
        <v>26</v>
      </c>
      <c r="I137" s="86">
        <v>26</v>
      </c>
      <c r="J137" s="86">
        <v>19</v>
      </c>
      <c r="K137" s="86">
        <v>15</v>
      </c>
      <c r="L137" s="85">
        <f t="shared" si="22"/>
        <v>16.571428571428573</v>
      </c>
      <c r="M137" s="89">
        <v>65</v>
      </c>
      <c r="N137" s="90">
        <f t="shared" si="13"/>
        <v>48.428571428571431</v>
      </c>
      <c r="O137" s="90">
        <f t="shared" si="19"/>
        <v>8.2857142857142865</v>
      </c>
      <c r="P137" s="85">
        <f t="shared" si="14"/>
        <v>4.4190476190476149</v>
      </c>
      <c r="Q137" s="85">
        <f t="shared" si="15"/>
        <v>8.8380952380952351</v>
      </c>
      <c r="R137" s="85" t="str">
        <f t="shared" si="23"/>
        <v/>
      </c>
      <c r="S137" s="85">
        <f t="shared" si="17"/>
        <v>23.75238095238095</v>
      </c>
      <c r="T137" s="85">
        <f t="shared" si="24"/>
        <v>-36.828571428571429</v>
      </c>
      <c r="U137" s="91">
        <f t="shared" si="20"/>
        <v>0</v>
      </c>
      <c r="V137" s="86"/>
      <c r="W137" s="85">
        <f t="shared" si="21"/>
        <v>0</v>
      </c>
      <c r="X137" s="86" t="s">
        <v>520</v>
      </c>
      <c r="Z137" s="1">
        <v>15</v>
      </c>
    </row>
    <row r="138" spans="2:26" ht="14.25" customHeight="1">
      <c r="B138" s="86"/>
      <c r="C138" s="86">
        <v>103100156</v>
      </c>
      <c r="D138" s="126" t="s">
        <v>78</v>
      </c>
      <c r="E138" s="88" t="s">
        <v>44</v>
      </c>
      <c r="F138" s="86">
        <v>180</v>
      </c>
      <c r="G138" s="86">
        <v>118</v>
      </c>
      <c r="H138" s="86">
        <v>90</v>
      </c>
      <c r="I138" s="86">
        <v>104</v>
      </c>
      <c r="J138" s="86">
        <v>96</v>
      </c>
      <c r="K138" s="86">
        <v>196</v>
      </c>
      <c r="L138" s="85">
        <f t="shared" si="22"/>
        <v>112</v>
      </c>
      <c r="M138" s="89">
        <v>204</v>
      </c>
      <c r="N138" s="90">
        <f t="shared" si="13"/>
        <v>92</v>
      </c>
      <c r="O138" s="90">
        <f t="shared" si="19"/>
        <v>56</v>
      </c>
      <c r="P138" s="85">
        <f t="shared" si="14"/>
        <v>29.866666666666635</v>
      </c>
      <c r="Q138" s="85">
        <f t="shared" si="15"/>
        <v>59.733333333333306</v>
      </c>
      <c r="R138" s="85" t="str">
        <f t="shared" si="23"/>
        <v/>
      </c>
      <c r="S138" s="85">
        <f t="shared" si="17"/>
        <v>160.5333333333333</v>
      </c>
      <c r="T138" s="85">
        <f t="shared" si="24"/>
        <v>-13.600000000000051</v>
      </c>
      <c r="U138" s="91">
        <v>50</v>
      </c>
      <c r="V138" s="86"/>
      <c r="W138" s="85">
        <f t="shared" si="21"/>
        <v>50</v>
      </c>
      <c r="X138" s="86" t="s">
        <v>521</v>
      </c>
      <c r="Z138" s="1">
        <v>0</v>
      </c>
    </row>
    <row r="139" spans="2:26" ht="14.25" customHeight="1">
      <c r="B139" s="86"/>
      <c r="C139" s="86">
        <v>103100157</v>
      </c>
      <c r="D139" s="126" t="s">
        <v>421</v>
      </c>
      <c r="E139" s="86" t="s">
        <v>44</v>
      </c>
      <c r="F139" s="86">
        <v>0</v>
      </c>
      <c r="G139" s="86">
        <v>0</v>
      </c>
      <c r="H139" s="86">
        <v>0</v>
      </c>
      <c r="I139" s="86">
        <v>0</v>
      </c>
      <c r="J139" s="86">
        <v>0</v>
      </c>
      <c r="K139" s="86">
        <v>0</v>
      </c>
      <c r="L139" s="85">
        <f t="shared" si="22"/>
        <v>0</v>
      </c>
      <c r="M139" s="89">
        <v>0</v>
      </c>
      <c r="N139" s="90">
        <f t="shared" si="13"/>
        <v>0</v>
      </c>
      <c r="O139" s="90">
        <f t="shared" si="19"/>
        <v>0</v>
      </c>
      <c r="P139" s="85">
        <f t="shared" si="14"/>
        <v>0</v>
      </c>
      <c r="Q139" s="85">
        <f t="shared" si="15"/>
        <v>0</v>
      </c>
      <c r="R139" s="85" t="str">
        <f t="shared" si="23"/>
        <v/>
      </c>
      <c r="S139" s="85">
        <f t="shared" si="17"/>
        <v>0</v>
      </c>
      <c r="T139" s="85">
        <f t="shared" si="24"/>
        <v>0</v>
      </c>
      <c r="U139" s="91">
        <f t="shared" si="20"/>
        <v>0</v>
      </c>
      <c r="V139" s="86"/>
      <c r="W139" s="85">
        <f t="shared" si="21"/>
        <v>0</v>
      </c>
      <c r="X139" s="86" t="e">
        <v>#N/A</v>
      </c>
      <c r="Z139" s="1">
        <v>0</v>
      </c>
    </row>
    <row r="140" spans="2:26" ht="14.25" customHeight="1">
      <c r="B140" s="87"/>
      <c r="C140" s="87">
        <v>103100158</v>
      </c>
      <c r="D140" s="99" t="s">
        <v>233</v>
      </c>
      <c r="E140" s="88" t="s">
        <v>425</v>
      </c>
      <c r="F140" s="86">
        <v>14</v>
      </c>
      <c r="G140" s="86">
        <v>11</v>
      </c>
      <c r="H140" s="86">
        <v>13</v>
      </c>
      <c r="I140" s="86">
        <v>12</v>
      </c>
      <c r="J140" s="86">
        <v>13</v>
      </c>
      <c r="K140" s="86">
        <v>12</v>
      </c>
      <c r="L140" s="85">
        <f t="shared" si="22"/>
        <v>10.714285714285714</v>
      </c>
      <c r="M140" s="89">
        <v>21</v>
      </c>
      <c r="N140" s="90">
        <f t="shared" si="13"/>
        <v>10.285714285714286</v>
      </c>
      <c r="O140" s="90">
        <f t="shared" si="19"/>
        <v>5.3571428571428568</v>
      </c>
      <c r="P140" s="85">
        <f t="shared" si="14"/>
        <v>2.8571428571428541</v>
      </c>
      <c r="Q140" s="85">
        <f t="shared" si="15"/>
        <v>5.7142857142857109</v>
      </c>
      <c r="R140" s="85" t="str">
        <f t="shared" si="23"/>
        <v/>
      </c>
      <c r="S140" s="85">
        <f t="shared" si="17"/>
        <v>15.357142857142852</v>
      </c>
      <c r="T140" s="85">
        <f t="shared" si="24"/>
        <v>-2.78571428571429</v>
      </c>
      <c r="U140" s="91">
        <f t="shared" si="20"/>
        <v>0</v>
      </c>
      <c r="V140" s="86"/>
      <c r="W140" s="85">
        <f t="shared" si="21"/>
        <v>0</v>
      </c>
      <c r="X140" s="86" t="s">
        <v>520</v>
      </c>
      <c r="Z140" s="1">
        <v>30</v>
      </c>
    </row>
    <row r="141" spans="2:26" ht="14.25" customHeight="1">
      <c r="B141" s="87"/>
      <c r="C141" s="87">
        <v>103100159</v>
      </c>
      <c r="D141" s="99" t="s">
        <v>199</v>
      </c>
      <c r="E141" s="87" t="s">
        <v>44</v>
      </c>
      <c r="F141" s="86">
        <v>300</v>
      </c>
      <c r="G141" s="86">
        <v>315</v>
      </c>
      <c r="H141" s="86">
        <v>235</v>
      </c>
      <c r="I141" s="86">
        <v>220</v>
      </c>
      <c r="J141" s="86">
        <v>110</v>
      </c>
      <c r="K141" s="86">
        <v>190</v>
      </c>
      <c r="L141" s="85">
        <f t="shared" si="22"/>
        <v>195.71428571428572</v>
      </c>
      <c r="M141" s="89">
        <v>334</v>
      </c>
      <c r="N141" s="90">
        <v>0</v>
      </c>
      <c r="O141" s="90">
        <f t="shared" si="19"/>
        <v>97.857142857142861</v>
      </c>
      <c r="P141" s="85">
        <f t="shared" si="14"/>
        <v>52.19047619047614</v>
      </c>
      <c r="Q141" s="85">
        <f t="shared" si="15"/>
        <v>104.38095238095232</v>
      </c>
      <c r="R141" s="85" t="str">
        <f t="shared" si="23"/>
        <v/>
      </c>
      <c r="S141" s="85">
        <f t="shared" si="17"/>
        <v>280.52380952380946</v>
      </c>
      <c r="T141" s="85">
        <f t="shared" si="24"/>
        <v>-1.2857142857143629</v>
      </c>
      <c r="U141" s="91">
        <f t="shared" si="20"/>
        <v>0</v>
      </c>
      <c r="V141" s="86"/>
      <c r="W141" s="85">
        <f t="shared" si="21"/>
        <v>0</v>
      </c>
      <c r="X141" s="86" t="s">
        <v>521</v>
      </c>
      <c r="Z141" s="1">
        <v>0</v>
      </c>
    </row>
    <row r="142" spans="2:26" ht="14.25" customHeight="1">
      <c r="B142" s="87"/>
      <c r="C142" s="87">
        <v>103100160</v>
      </c>
      <c r="D142" s="99" t="s">
        <v>303</v>
      </c>
      <c r="E142" s="87" t="s">
        <v>44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5">
        <f t="shared" si="22"/>
        <v>0</v>
      </c>
      <c r="M142" s="89">
        <v>0</v>
      </c>
      <c r="N142" s="90">
        <f t="shared" si="13"/>
        <v>0</v>
      </c>
      <c r="O142" s="90">
        <f t="shared" si="19"/>
        <v>0</v>
      </c>
      <c r="P142" s="85">
        <f t="shared" si="14"/>
        <v>0</v>
      </c>
      <c r="Q142" s="85">
        <f t="shared" si="15"/>
        <v>0</v>
      </c>
      <c r="R142" s="85" t="str">
        <f t="shared" si="23"/>
        <v/>
      </c>
      <c r="S142" s="85">
        <f t="shared" si="17"/>
        <v>0</v>
      </c>
      <c r="T142" s="85">
        <f t="shared" si="24"/>
        <v>0</v>
      </c>
      <c r="U142" s="91">
        <f t="shared" si="20"/>
        <v>0</v>
      </c>
      <c r="V142" s="86"/>
      <c r="W142" s="85">
        <f t="shared" si="21"/>
        <v>0</v>
      </c>
      <c r="X142" s="86" t="s">
        <v>522</v>
      </c>
      <c r="Z142" s="1">
        <v>0</v>
      </c>
    </row>
    <row r="143" spans="2:26" ht="14.25" customHeight="1">
      <c r="B143" s="86"/>
      <c r="C143" s="86">
        <v>103100162</v>
      </c>
      <c r="D143" s="99" t="s">
        <v>270</v>
      </c>
      <c r="E143" s="86" t="s">
        <v>44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5">
        <f t="shared" si="22"/>
        <v>0</v>
      </c>
      <c r="M143" s="89">
        <v>0</v>
      </c>
      <c r="N143" s="90">
        <f t="shared" si="13"/>
        <v>0</v>
      </c>
      <c r="O143" s="90">
        <f t="shared" si="19"/>
        <v>0</v>
      </c>
      <c r="P143" s="85">
        <f t="shared" si="14"/>
        <v>0</v>
      </c>
      <c r="Q143" s="85">
        <f t="shared" si="15"/>
        <v>0</v>
      </c>
      <c r="R143" s="85" t="str">
        <f t="shared" si="23"/>
        <v/>
      </c>
      <c r="S143" s="85">
        <f t="shared" si="17"/>
        <v>0</v>
      </c>
      <c r="T143" s="85">
        <f t="shared" si="24"/>
        <v>0</v>
      </c>
      <c r="U143" s="91">
        <f t="shared" si="20"/>
        <v>0</v>
      </c>
      <c r="V143" s="86"/>
      <c r="W143" s="85">
        <f t="shared" si="21"/>
        <v>0</v>
      </c>
      <c r="X143" s="86" t="s">
        <v>522</v>
      </c>
      <c r="Z143" s="1">
        <v>0</v>
      </c>
    </row>
    <row r="144" spans="2:26" ht="14.25" customHeight="1">
      <c r="B144" s="86"/>
      <c r="C144" s="86">
        <v>103100163</v>
      </c>
      <c r="D144" s="99" t="s">
        <v>87</v>
      </c>
      <c r="E144" s="86" t="s">
        <v>44</v>
      </c>
      <c r="F144" s="86">
        <v>0</v>
      </c>
      <c r="G144" s="86">
        <v>70</v>
      </c>
      <c r="H144" s="86">
        <v>0</v>
      </c>
      <c r="I144" s="86">
        <v>4</v>
      </c>
      <c r="J144" s="86">
        <v>44</v>
      </c>
      <c r="K144" s="86">
        <v>90</v>
      </c>
      <c r="L144" s="85">
        <f t="shared" si="22"/>
        <v>29.714285714285715</v>
      </c>
      <c r="M144" s="89">
        <v>94</v>
      </c>
      <c r="N144" s="90">
        <f t="shared" si="13"/>
        <v>64.285714285714278</v>
      </c>
      <c r="O144" s="90">
        <f t="shared" si="19"/>
        <v>14.857142857142858</v>
      </c>
      <c r="P144" s="85">
        <f t="shared" si="14"/>
        <v>7.9238095238095161</v>
      </c>
      <c r="Q144" s="85">
        <f t="shared" si="15"/>
        <v>15.847619047619041</v>
      </c>
      <c r="R144" s="85" t="str">
        <f t="shared" si="23"/>
        <v/>
      </c>
      <c r="S144" s="85">
        <f t="shared" si="17"/>
        <v>42.590476190476188</v>
      </c>
      <c r="T144" s="85">
        <f t="shared" si="24"/>
        <v>-43.48571428571428</v>
      </c>
      <c r="U144" s="91">
        <v>100</v>
      </c>
      <c r="V144" s="86"/>
      <c r="W144" s="85">
        <f t="shared" si="21"/>
        <v>100</v>
      </c>
      <c r="X144" s="86" t="s">
        <v>521</v>
      </c>
      <c r="Z144" s="1">
        <v>0</v>
      </c>
    </row>
    <row r="145" spans="2:26" ht="14.25" customHeight="1">
      <c r="B145" s="86"/>
      <c r="C145" s="86">
        <v>103100171</v>
      </c>
      <c r="D145" s="99" t="s">
        <v>126</v>
      </c>
      <c r="E145" s="86" t="s">
        <v>44</v>
      </c>
      <c r="F145" s="86">
        <v>12400</v>
      </c>
      <c r="G145" s="86">
        <v>11070</v>
      </c>
      <c r="H145" s="86">
        <v>11460</v>
      </c>
      <c r="I145" s="86">
        <v>10755</v>
      </c>
      <c r="J145" s="86">
        <v>11055</v>
      </c>
      <c r="K145" s="86">
        <v>13410</v>
      </c>
      <c r="L145" s="85">
        <f t="shared" si="22"/>
        <v>10021.428571428571</v>
      </c>
      <c r="M145" s="89">
        <v>11885</v>
      </c>
      <c r="N145" s="90">
        <f t="shared" si="13"/>
        <v>1863.5714285714294</v>
      </c>
      <c r="O145" s="90">
        <f t="shared" si="19"/>
        <v>5010.7142857142853</v>
      </c>
      <c r="P145" s="85">
        <f t="shared" si="14"/>
        <v>2672.3809523809496</v>
      </c>
      <c r="Q145" s="85">
        <f t="shared" si="15"/>
        <v>5344.7619047619019</v>
      </c>
      <c r="R145" s="85" t="str">
        <f t="shared" si="23"/>
        <v/>
      </c>
      <c r="S145" s="85">
        <f t="shared" si="17"/>
        <v>14364.047619047615</v>
      </c>
      <c r="T145" s="85">
        <f t="shared" si="24"/>
        <v>5151.4285714285661</v>
      </c>
      <c r="U145" s="91">
        <v>10000</v>
      </c>
      <c r="V145" s="86"/>
      <c r="W145" s="85">
        <f t="shared" si="21"/>
        <v>10000</v>
      </c>
      <c r="X145" s="86" t="s">
        <v>522</v>
      </c>
      <c r="Z145" s="1">
        <v>0</v>
      </c>
    </row>
    <row r="146" spans="2:26" ht="15.75" customHeight="1">
      <c r="B146" s="87"/>
      <c r="C146" s="87">
        <v>103100172</v>
      </c>
      <c r="D146" s="99" t="s">
        <v>127</v>
      </c>
      <c r="E146" s="87" t="s">
        <v>44</v>
      </c>
      <c r="F146" s="86">
        <v>4320</v>
      </c>
      <c r="G146" s="86">
        <v>3735</v>
      </c>
      <c r="H146" s="86">
        <v>4110</v>
      </c>
      <c r="I146" s="86">
        <v>3885</v>
      </c>
      <c r="J146" s="86">
        <v>4035</v>
      </c>
      <c r="K146" s="86">
        <v>5025</v>
      </c>
      <c r="L146" s="85">
        <f t="shared" si="22"/>
        <v>3587.1428571428573</v>
      </c>
      <c r="M146" s="89">
        <v>4005</v>
      </c>
      <c r="N146" s="90">
        <f t="shared" si="13"/>
        <v>417.85714285714266</v>
      </c>
      <c r="O146" s="90">
        <f t="shared" si="19"/>
        <v>1793.5714285714287</v>
      </c>
      <c r="P146" s="85">
        <f t="shared" si="14"/>
        <v>956.57142857142765</v>
      </c>
      <c r="Q146" s="85">
        <f t="shared" si="15"/>
        <v>1913.1428571428564</v>
      </c>
      <c r="R146" s="85" t="str">
        <f t="shared" si="23"/>
        <v/>
      </c>
      <c r="S146" s="85">
        <f t="shared" si="17"/>
        <v>5141.5714285714275</v>
      </c>
      <c r="T146" s="85">
        <f t="shared" si="24"/>
        <v>2093.1428571428564</v>
      </c>
      <c r="U146" s="91">
        <v>3000</v>
      </c>
      <c r="V146" s="86"/>
      <c r="W146" s="85">
        <f t="shared" si="21"/>
        <v>3000</v>
      </c>
      <c r="X146" s="86" t="s">
        <v>521</v>
      </c>
      <c r="Z146" s="1">
        <v>3000</v>
      </c>
    </row>
    <row r="147" spans="2:26" ht="14.25" customHeight="1">
      <c r="B147" s="87"/>
      <c r="C147" s="87">
        <v>103100173</v>
      </c>
      <c r="D147" s="99" t="s">
        <v>151</v>
      </c>
      <c r="E147" s="87" t="s">
        <v>44</v>
      </c>
      <c r="F147" s="86">
        <v>213</v>
      </c>
      <c r="G147" s="86">
        <v>159</v>
      </c>
      <c r="H147" s="86">
        <v>240</v>
      </c>
      <c r="I147" s="86">
        <v>192</v>
      </c>
      <c r="J147" s="86">
        <v>240</v>
      </c>
      <c r="K147" s="86">
        <v>32</v>
      </c>
      <c r="L147" s="85">
        <f t="shared" si="22"/>
        <v>153.71428571428572</v>
      </c>
      <c r="M147" s="89">
        <v>346</v>
      </c>
      <c r="N147" s="90">
        <f t="shared" ref="N147:N210" si="25">M147-L147</f>
        <v>192.28571428571428</v>
      </c>
      <c r="O147" s="90">
        <f t="shared" si="19"/>
        <v>76.857142857142861</v>
      </c>
      <c r="P147" s="85">
        <f t="shared" ref="P147:P210" si="26">+L147*(0.0333333333333333)*$E$16</f>
        <v>40.990476190476151</v>
      </c>
      <c r="Q147" s="85">
        <f t="shared" ref="Q147:Q210" si="27">+P147+((L147/30)*$E$16)</f>
        <v>81.980952380952345</v>
      </c>
      <c r="R147" s="85" t="str">
        <f t="shared" ref="R147:R178" si="28">IF(L147=0,"",IF(M147-Q147&lt;=0,"*",""))</f>
        <v/>
      </c>
      <c r="S147" s="85">
        <f t="shared" ref="S147:S210" si="29">+P147+((L147/30)*$E$17)</f>
        <v>220.3238095238095</v>
      </c>
      <c r="T147" s="85">
        <f t="shared" ref="T147:T178" si="30">+(S147-P147)+(Q147-M147)</f>
        <v>-84.68571428571434</v>
      </c>
      <c r="U147" s="91">
        <f t="shared" si="20"/>
        <v>0</v>
      </c>
      <c r="V147" s="86"/>
      <c r="W147" s="85">
        <f t="shared" si="21"/>
        <v>0</v>
      </c>
      <c r="X147" s="86" t="s">
        <v>521</v>
      </c>
      <c r="Z147" s="1">
        <v>50</v>
      </c>
    </row>
    <row r="148" spans="2:26" ht="14.25" customHeight="1">
      <c r="B148" s="87"/>
      <c r="C148" s="87">
        <v>103100174</v>
      </c>
      <c r="D148" s="99" t="s">
        <v>292</v>
      </c>
      <c r="E148" s="87" t="s">
        <v>44</v>
      </c>
      <c r="F148" s="86">
        <v>0</v>
      </c>
      <c r="G148" s="86">
        <v>0</v>
      </c>
      <c r="H148" s="86">
        <v>0</v>
      </c>
      <c r="I148" s="86">
        <v>0</v>
      </c>
      <c r="J148" s="86">
        <v>0</v>
      </c>
      <c r="K148" s="86">
        <v>0</v>
      </c>
      <c r="L148" s="85">
        <f t="shared" si="22"/>
        <v>0</v>
      </c>
      <c r="M148" s="89">
        <v>0</v>
      </c>
      <c r="N148" s="85">
        <f t="shared" si="25"/>
        <v>0</v>
      </c>
      <c r="O148" s="85">
        <f t="shared" ref="O148:O211" si="31">L148/2</f>
        <v>0</v>
      </c>
      <c r="P148" s="85">
        <f t="shared" si="26"/>
        <v>0</v>
      </c>
      <c r="Q148" s="85">
        <f t="shared" si="27"/>
        <v>0</v>
      </c>
      <c r="R148" s="85" t="str">
        <f t="shared" si="28"/>
        <v/>
      </c>
      <c r="S148" s="85">
        <f t="shared" si="29"/>
        <v>0</v>
      </c>
      <c r="T148" s="85">
        <f t="shared" si="30"/>
        <v>0</v>
      </c>
      <c r="U148" s="91">
        <f t="shared" si="20"/>
        <v>0</v>
      </c>
      <c r="V148" s="86"/>
      <c r="W148" s="85">
        <f t="shared" si="21"/>
        <v>0</v>
      </c>
      <c r="X148" s="86" t="s">
        <v>521</v>
      </c>
      <c r="Z148" s="1">
        <v>0</v>
      </c>
    </row>
    <row r="149" spans="2:26" ht="14.25" customHeight="1">
      <c r="B149" s="87"/>
      <c r="C149" s="87">
        <v>103100175</v>
      </c>
      <c r="D149" s="99" t="s">
        <v>208</v>
      </c>
      <c r="E149" s="87" t="s">
        <v>44</v>
      </c>
      <c r="F149" s="86">
        <v>45</v>
      </c>
      <c r="G149" s="86">
        <v>25</v>
      </c>
      <c r="H149" s="86">
        <v>25</v>
      </c>
      <c r="I149" s="86">
        <v>65</v>
      </c>
      <c r="J149" s="86">
        <v>75</v>
      </c>
      <c r="K149" s="86">
        <v>10</v>
      </c>
      <c r="L149" s="85">
        <f t="shared" si="22"/>
        <v>35</v>
      </c>
      <c r="M149" s="89">
        <v>245</v>
      </c>
      <c r="N149" s="90">
        <f t="shared" si="25"/>
        <v>210</v>
      </c>
      <c r="O149" s="90">
        <f t="shared" si="31"/>
        <v>17.5</v>
      </c>
      <c r="P149" s="85">
        <f t="shared" si="26"/>
        <v>9.3333333333333233</v>
      </c>
      <c r="Q149" s="85">
        <f t="shared" si="27"/>
        <v>18.666666666666657</v>
      </c>
      <c r="R149" s="85" t="str">
        <f t="shared" si="28"/>
        <v/>
      </c>
      <c r="S149" s="85">
        <f t="shared" si="29"/>
        <v>50.166666666666657</v>
      </c>
      <c r="T149" s="85">
        <f t="shared" si="30"/>
        <v>-185.5</v>
      </c>
      <c r="U149" s="91">
        <f t="shared" si="20"/>
        <v>0</v>
      </c>
      <c r="V149" s="86"/>
      <c r="W149" s="85">
        <f t="shared" si="21"/>
        <v>0</v>
      </c>
      <c r="X149" s="86" t="s">
        <v>523</v>
      </c>
      <c r="Z149" s="1">
        <v>0</v>
      </c>
    </row>
    <row r="150" spans="2:26" ht="14.25" customHeight="1">
      <c r="B150" s="87"/>
      <c r="C150" s="87">
        <v>103100176</v>
      </c>
      <c r="D150" s="99" t="s">
        <v>225</v>
      </c>
      <c r="E150" s="88" t="s">
        <v>422</v>
      </c>
      <c r="F150" s="86">
        <v>0</v>
      </c>
      <c r="G150" s="86">
        <v>0</v>
      </c>
      <c r="H150" s="86">
        <v>0</v>
      </c>
      <c r="I150" s="86">
        <v>0</v>
      </c>
      <c r="J150" s="86">
        <v>0</v>
      </c>
      <c r="K150" s="86">
        <v>0</v>
      </c>
      <c r="L150" s="85">
        <f t="shared" si="22"/>
        <v>0</v>
      </c>
      <c r="M150" s="89">
        <v>0</v>
      </c>
      <c r="N150" s="90">
        <f t="shared" si="25"/>
        <v>0</v>
      </c>
      <c r="O150" s="90">
        <f t="shared" si="31"/>
        <v>0</v>
      </c>
      <c r="P150" s="85">
        <f t="shared" si="26"/>
        <v>0</v>
      </c>
      <c r="Q150" s="85">
        <v>0</v>
      </c>
      <c r="R150" s="85" t="str">
        <f t="shared" si="28"/>
        <v/>
      </c>
      <c r="S150" s="85">
        <f t="shared" si="29"/>
        <v>0</v>
      </c>
      <c r="T150" s="85">
        <f t="shared" si="30"/>
        <v>0</v>
      </c>
      <c r="U150" s="91">
        <f t="shared" si="20"/>
        <v>0</v>
      </c>
      <c r="V150" s="86"/>
      <c r="W150" s="85">
        <f t="shared" si="21"/>
        <v>0</v>
      </c>
      <c r="X150" s="86" t="e">
        <v>#N/A</v>
      </c>
      <c r="Z150" s="1">
        <v>0</v>
      </c>
    </row>
    <row r="151" spans="2:26" ht="14.25" customHeight="1">
      <c r="B151" s="87"/>
      <c r="C151" s="87">
        <v>103100177</v>
      </c>
      <c r="D151" s="99" t="s">
        <v>96</v>
      </c>
      <c r="E151" s="87" t="s">
        <v>44</v>
      </c>
      <c r="F151" s="86">
        <v>21</v>
      </c>
      <c r="G151" s="86">
        <v>52</v>
      </c>
      <c r="H151" s="86">
        <v>11</v>
      </c>
      <c r="I151" s="86">
        <v>25</v>
      </c>
      <c r="J151" s="86">
        <v>0</v>
      </c>
      <c r="K151" s="86">
        <v>0</v>
      </c>
      <c r="L151" s="85">
        <f t="shared" si="22"/>
        <v>15.571428571428571</v>
      </c>
      <c r="M151" s="89">
        <v>75</v>
      </c>
      <c r="N151" s="85">
        <f t="shared" si="25"/>
        <v>59.428571428571431</v>
      </c>
      <c r="O151" s="85">
        <f t="shared" si="31"/>
        <v>7.7857142857142856</v>
      </c>
      <c r="P151" s="85">
        <f t="shared" si="26"/>
        <v>4.1523809523809483</v>
      </c>
      <c r="Q151" s="85">
        <f t="shared" si="27"/>
        <v>8.3047619047619001</v>
      </c>
      <c r="R151" s="85" t="str">
        <f t="shared" si="28"/>
        <v/>
      </c>
      <c r="S151" s="85">
        <f t="shared" si="29"/>
        <v>22.319047619047616</v>
      </c>
      <c r="T151" s="85">
        <f t="shared" si="30"/>
        <v>-48.528571428571425</v>
      </c>
      <c r="U151" s="91">
        <f t="shared" ref="U151:U213" si="32">IF(T151&gt;8999,(CEILING(T151,1000)),IF(T151&gt;4999,(CEILING(T151,500)),IF(T151&gt;899,(CEILING(T151,300)),IF(T151&gt;99,(CEILING(T151,50)),IF(T151&gt;49,(CEILING(T151,30)),IF(T151&gt;9,(CEILING(T151,5)),IF(T151&lt;=0,0,T151)))))))</f>
        <v>0</v>
      </c>
      <c r="V151" s="86"/>
      <c r="W151" s="85">
        <f t="shared" ref="W151:W214" si="33">U151-V151</f>
        <v>0</v>
      </c>
      <c r="X151" s="86" t="s">
        <v>521</v>
      </c>
      <c r="Z151" s="1">
        <v>0</v>
      </c>
    </row>
    <row r="152" spans="2:26" ht="14.25" customHeight="1">
      <c r="B152" s="87"/>
      <c r="C152" s="87">
        <v>103100182</v>
      </c>
      <c r="D152" s="99" t="s">
        <v>131</v>
      </c>
      <c r="E152" s="87" t="s">
        <v>44</v>
      </c>
      <c r="F152" s="86">
        <v>1305</v>
      </c>
      <c r="G152" s="86">
        <v>960</v>
      </c>
      <c r="H152" s="86">
        <v>1135</v>
      </c>
      <c r="I152" s="86">
        <v>1295</v>
      </c>
      <c r="J152" s="86">
        <v>1710</v>
      </c>
      <c r="K152" s="86">
        <v>1840</v>
      </c>
      <c r="L152" s="85">
        <f t="shared" ref="L152:L215" si="34">AVERAGE(F152:K152,)</f>
        <v>1177.8571428571429</v>
      </c>
      <c r="M152" s="89">
        <v>1520</v>
      </c>
      <c r="N152" s="90">
        <f t="shared" si="25"/>
        <v>342.14285714285711</v>
      </c>
      <c r="O152" s="90">
        <f t="shared" si="31"/>
        <v>588.92857142857144</v>
      </c>
      <c r="P152" s="85">
        <f t="shared" si="26"/>
        <v>314.09523809523779</v>
      </c>
      <c r="Q152" s="85">
        <f t="shared" si="27"/>
        <v>628.19047619047592</v>
      </c>
      <c r="R152" s="85" t="str">
        <f t="shared" si="28"/>
        <v/>
      </c>
      <c r="S152" s="85">
        <f t="shared" si="29"/>
        <v>1688.2619047619046</v>
      </c>
      <c r="T152" s="85">
        <f t="shared" si="30"/>
        <v>482.35714285714266</v>
      </c>
      <c r="U152" s="91">
        <v>600</v>
      </c>
      <c r="V152" s="86"/>
      <c r="W152" s="85">
        <f t="shared" si="33"/>
        <v>600</v>
      </c>
      <c r="X152" s="86" t="s">
        <v>522</v>
      </c>
      <c r="Z152" s="1">
        <v>1000</v>
      </c>
    </row>
    <row r="153" spans="2:26" ht="14.25" customHeight="1">
      <c r="B153" s="87"/>
      <c r="C153" s="87">
        <v>103100183</v>
      </c>
      <c r="D153" s="99" t="s">
        <v>132</v>
      </c>
      <c r="E153" s="88" t="s">
        <v>44</v>
      </c>
      <c r="F153" s="86">
        <v>6750</v>
      </c>
      <c r="G153" s="86">
        <v>5787</v>
      </c>
      <c r="H153" s="86">
        <v>6750</v>
      </c>
      <c r="I153" s="86">
        <v>5888</v>
      </c>
      <c r="J153" s="86">
        <v>6308</v>
      </c>
      <c r="K153" s="86">
        <v>12825</v>
      </c>
      <c r="L153" s="85">
        <f t="shared" si="34"/>
        <v>6329.7142857142853</v>
      </c>
      <c r="M153" s="89">
        <v>4417</v>
      </c>
      <c r="N153" s="90">
        <f t="shared" si="25"/>
        <v>-1912.7142857142853</v>
      </c>
      <c r="O153" s="90">
        <f t="shared" si="31"/>
        <v>3164.8571428571427</v>
      </c>
      <c r="P153" s="85">
        <f t="shared" si="26"/>
        <v>1687.9238095238077</v>
      </c>
      <c r="Q153" s="85">
        <f t="shared" si="27"/>
        <v>3375.8476190476172</v>
      </c>
      <c r="R153" s="85" t="str">
        <f t="shared" si="28"/>
        <v/>
      </c>
      <c r="S153" s="85">
        <f t="shared" si="29"/>
        <v>9072.5904761904749</v>
      </c>
      <c r="T153" s="85">
        <f t="shared" si="30"/>
        <v>6343.5142857142837</v>
      </c>
      <c r="U153" s="91">
        <v>7000</v>
      </c>
      <c r="V153" s="86"/>
      <c r="W153" s="85">
        <f t="shared" si="33"/>
        <v>7000</v>
      </c>
      <c r="X153" s="86" t="s">
        <v>521</v>
      </c>
      <c r="Z153" s="1">
        <v>2500</v>
      </c>
    </row>
    <row r="154" spans="2:26" ht="14.25" customHeight="1">
      <c r="B154" s="87"/>
      <c r="C154" s="87">
        <v>103100184</v>
      </c>
      <c r="D154" s="99" t="s">
        <v>55</v>
      </c>
      <c r="E154" s="87" t="s">
        <v>44</v>
      </c>
      <c r="F154" s="86">
        <v>238</v>
      </c>
      <c r="G154" s="86">
        <v>112</v>
      </c>
      <c r="H154" s="86">
        <v>196</v>
      </c>
      <c r="I154" s="86">
        <v>168</v>
      </c>
      <c r="J154" s="86">
        <v>112</v>
      </c>
      <c r="K154" s="86">
        <v>112</v>
      </c>
      <c r="L154" s="85">
        <f t="shared" si="34"/>
        <v>134</v>
      </c>
      <c r="M154" s="89">
        <v>224</v>
      </c>
      <c r="N154" s="90">
        <f t="shared" si="25"/>
        <v>90</v>
      </c>
      <c r="O154" s="90">
        <f t="shared" si="31"/>
        <v>67</v>
      </c>
      <c r="P154" s="85">
        <f t="shared" si="26"/>
        <v>35.733333333333299</v>
      </c>
      <c r="Q154" s="85">
        <f t="shared" si="27"/>
        <v>71.46666666666664</v>
      </c>
      <c r="R154" s="85" t="str">
        <f t="shared" si="28"/>
        <v/>
      </c>
      <c r="S154" s="85">
        <f t="shared" si="29"/>
        <v>192.06666666666663</v>
      </c>
      <c r="T154" s="85">
        <f t="shared" si="30"/>
        <v>3.7999999999999829</v>
      </c>
      <c r="U154" s="91">
        <v>120</v>
      </c>
      <c r="V154" s="86"/>
      <c r="W154" s="85">
        <f t="shared" si="33"/>
        <v>120</v>
      </c>
      <c r="X154" s="86" t="s">
        <v>520</v>
      </c>
      <c r="Z154" s="1">
        <v>0</v>
      </c>
    </row>
    <row r="155" spans="2:26" ht="14.25" customHeight="1">
      <c r="B155" s="86"/>
      <c r="C155" s="86">
        <v>103100185</v>
      </c>
      <c r="D155" s="126" t="s">
        <v>359</v>
      </c>
      <c r="E155" s="86" t="s">
        <v>428</v>
      </c>
      <c r="F155" s="86">
        <v>5</v>
      </c>
      <c r="G155" s="86">
        <v>7</v>
      </c>
      <c r="H155" s="86">
        <v>6</v>
      </c>
      <c r="I155" s="86">
        <v>10</v>
      </c>
      <c r="J155" s="86">
        <v>8</v>
      </c>
      <c r="K155" s="86">
        <v>6</v>
      </c>
      <c r="L155" s="85">
        <f t="shared" si="34"/>
        <v>6</v>
      </c>
      <c r="M155" s="89">
        <v>18</v>
      </c>
      <c r="N155" s="90">
        <f t="shared" si="25"/>
        <v>12</v>
      </c>
      <c r="O155" s="90">
        <f t="shared" si="31"/>
        <v>3</v>
      </c>
      <c r="P155" s="85">
        <f t="shared" si="26"/>
        <v>1.5999999999999983</v>
      </c>
      <c r="Q155" s="85">
        <f t="shared" si="27"/>
        <v>3.1999999999999984</v>
      </c>
      <c r="R155" s="85" t="str">
        <f t="shared" si="28"/>
        <v/>
      </c>
      <c r="S155" s="85">
        <f t="shared" si="29"/>
        <v>8.5999999999999979</v>
      </c>
      <c r="T155" s="85">
        <f t="shared" si="30"/>
        <v>-7.8000000000000007</v>
      </c>
      <c r="U155" s="91">
        <f t="shared" si="32"/>
        <v>0</v>
      </c>
      <c r="V155" s="86"/>
      <c r="W155" s="85">
        <f t="shared" si="33"/>
        <v>0</v>
      </c>
      <c r="X155" s="86" t="s">
        <v>523</v>
      </c>
      <c r="Z155" s="1">
        <v>30</v>
      </c>
    </row>
    <row r="156" spans="2:26" ht="14.25" customHeight="1">
      <c r="B156" s="87"/>
      <c r="C156" s="87">
        <v>103100186</v>
      </c>
      <c r="D156" s="99" t="s">
        <v>384</v>
      </c>
      <c r="E156" s="88" t="s">
        <v>11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5">
        <f t="shared" si="34"/>
        <v>0</v>
      </c>
      <c r="M156" s="89">
        <v>0</v>
      </c>
      <c r="N156" s="90">
        <f t="shared" si="25"/>
        <v>0</v>
      </c>
      <c r="O156" s="90">
        <f t="shared" si="31"/>
        <v>0</v>
      </c>
      <c r="P156" s="85">
        <f t="shared" si="26"/>
        <v>0</v>
      </c>
      <c r="Q156" s="85">
        <f t="shared" si="27"/>
        <v>0</v>
      </c>
      <c r="R156" s="85" t="str">
        <f t="shared" si="28"/>
        <v/>
      </c>
      <c r="S156" s="85">
        <f t="shared" si="29"/>
        <v>0</v>
      </c>
      <c r="T156" s="85">
        <f t="shared" si="30"/>
        <v>0</v>
      </c>
      <c r="U156" s="91">
        <f t="shared" si="32"/>
        <v>0</v>
      </c>
      <c r="V156" s="86"/>
      <c r="W156" s="85">
        <f t="shared" si="33"/>
        <v>0</v>
      </c>
      <c r="X156" s="86" t="s">
        <v>523</v>
      </c>
      <c r="Z156" s="1">
        <v>0</v>
      </c>
    </row>
    <row r="157" spans="2:26" ht="14.25" customHeight="1">
      <c r="B157" s="87"/>
      <c r="C157" s="87">
        <v>103100187</v>
      </c>
      <c r="D157" s="99" t="s">
        <v>152</v>
      </c>
      <c r="E157" s="87" t="s">
        <v>17</v>
      </c>
      <c r="F157" s="86">
        <v>4347</v>
      </c>
      <c r="G157" s="86">
        <v>3171</v>
      </c>
      <c r="H157" s="86">
        <v>2058</v>
      </c>
      <c r="I157" s="86">
        <v>2205</v>
      </c>
      <c r="J157" s="86">
        <v>2688</v>
      </c>
      <c r="K157" s="86">
        <v>0</v>
      </c>
      <c r="L157" s="85">
        <f t="shared" si="34"/>
        <v>2067</v>
      </c>
      <c r="M157" s="89">
        <v>3822</v>
      </c>
      <c r="N157" s="90">
        <f t="shared" si="25"/>
        <v>1755</v>
      </c>
      <c r="O157" s="90">
        <f t="shared" si="31"/>
        <v>1033.5</v>
      </c>
      <c r="P157" s="85">
        <f t="shared" si="26"/>
        <v>551.19999999999936</v>
      </c>
      <c r="Q157" s="85">
        <f t="shared" si="27"/>
        <v>1102.3999999999994</v>
      </c>
      <c r="R157" s="85" t="str">
        <f t="shared" si="28"/>
        <v/>
      </c>
      <c r="S157" s="85">
        <f t="shared" si="29"/>
        <v>2962.6999999999994</v>
      </c>
      <c r="T157" s="85">
        <f t="shared" si="30"/>
        <v>-308.10000000000036</v>
      </c>
      <c r="U157" s="91">
        <v>2100</v>
      </c>
      <c r="V157" s="86"/>
      <c r="W157" s="85">
        <f t="shared" si="33"/>
        <v>2100</v>
      </c>
      <c r="X157" s="86" t="s">
        <v>522</v>
      </c>
      <c r="Z157" s="1">
        <v>0</v>
      </c>
    </row>
    <row r="158" spans="2:26" ht="14.25" customHeight="1">
      <c r="B158" s="87"/>
      <c r="C158" s="87">
        <v>103100192</v>
      </c>
      <c r="D158" s="99" t="s">
        <v>487</v>
      </c>
      <c r="E158" s="87" t="s">
        <v>44</v>
      </c>
      <c r="F158" s="86">
        <v>0</v>
      </c>
      <c r="G158" s="86">
        <v>0</v>
      </c>
      <c r="H158" s="86">
        <v>0</v>
      </c>
      <c r="I158" s="86">
        <v>0</v>
      </c>
      <c r="J158" s="86">
        <v>0</v>
      </c>
      <c r="K158" s="86">
        <v>0</v>
      </c>
      <c r="L158" s="85">
        <f t="shared" si="34"/>
        <v>0</v>
      </c>
      <c r="M158" s="89">
        <v>0</v>
      </c>
      <c r="N158" s="90">
        <f t="shared" si="25"/>
        <v>0</v>
      </c>
      <c r="O158" s="90">
        <f t="shared" si="31"/>
        <v>0</v>
      </c>
      <c r="P158" s="85">
        <f t="shared" si="26"/>
        <v>0</v>
      </c>
      <c r="Q158" s="85">
        <f t="shared" si="27"/>
        <v>0</v>
      </c>
      <c r="R158" s="85" t="str">
        <f t="shared" si="28"/>
        <v/>
      </c>
      <c r="S158" s="85">
        <f t="shared" si="29"/>
        <v>0</v>
      </c>
      <c r="T158" s="85">
        <f t="shared" si="30"/>
        <v>0</v>
      </c>
      <c r="U158" s="91">
        <f t="shared" si="32"/>
        <v>0</v>
      </c>
      <c r="V158" s="86"/>
      <c r="W158" s="85">
        <f t="shared" si="33"/>
        <v>0</v>
      </c>
      <c r="X158" s="86" t="s">
        <v>520</v>
      </c>
      <c r="Z158" s="1">
        <v>0</v>
      </c>
    </row>
    <row r="159" spans="2:26" ht="14.25" customHeight="1">
      <c r="B159" s="86"/>
      <c r="C159" s="86">
        <v>103100193</v>
      </c>
      <c r="D159" s="126" t="s">
        <v>304</v>
      </c>
      <c r="E159" s="86" t="s">
        <v>44</v>
      </c>
      <c r="F159" s="86">
        <v>0</v>
      </c>
      <c r="G159" s="86">
        <v>0</v>
      </c>
      <c r="H159" s="86">
        <v>0</v>
      </c>
      <c r="I159" s="86">
        <v>0</v>
      </c>
      <c r="J159" s="86">
        <v>0</v>
      </c>
      <c r="K159" s="86">
        <v>0</v>
      </c>
      <c r="L159" s="85">
        <f t="shared" si="34"/>
        <v>0</v>
      </c>
      <c r="M159" s="89">
        <v>0</v>
      </c>
      <c r="N159" s="90">
        <f t="shared" si="25"/>
        <v>0</v>
      </c>
      <c r="O159" s="90">
        <f t="shared" si="31"/>
        <v>0</v>
      </c>
      <c r="P159" s="85">
        <f t="shared" si="26"/>
        <v>0</v>
      </c>
      <c r="Q159" s="85">
        <f t="shared" si="27"/>
        <v>0</v>
      </c>
      <c r="R159" s="85" t="str">
        <f t="shared" si="28"/>
        <v/>
      </c>
      <c r="S159" s="85">
        <f t="shared" si="29"/>
        <v>0</v>
      </c>
      <c r="T159" s="85">
        <f t="shared" si="30"/>
        <v>0</v>
      </c>
      <c r="U159" s="91">
        <f t="shared" si="32"/>
        <v>0</v>
      </c>
      <c r="V159" s="86"/>
      <c r="W159" s="85">
        <f t="shared" si="33"/>
        <v>0</v>
      </c>
      <c r="X159" s="86" t="s">
        <v>522</v>
      </c>
      <c r="Z159" s="1">
        <v>0</v>
      </c>
    </row>
    <row r="160" spans="2:26" ht="14.25" customHeight="1">
      <c r="B160" s="87"/>
      <c r="C160" s="87">
        <v>103100194</v>
      </c>
      <c r="D160" s="99" t="s">
        <v>202</v>
      </c>
      <c r="E160" s="87" t="s">
        <v>44</v>
      </c>
      <c r="F160" s="86">
        <v>360</v>
      </c>
      <c r="G160" s="86">
        <v>585</v>
      </c>
      <c r="H160" s="86">
        <v>525</v>
      </c>
      <c r="I160" s="86">
        <v>240</v>
      </c>
      <c r="J160" s="86">
        <v>525</v>
      </c>
      <c r="K160" s="86">
        <v>930</v>
      </c>
      <c r="L160" s="85">
        <f t="shared" si="34"/>
        <v>452.14285714285717</v>
      </c>
      <c r="M160" s="89">
        <v>660</v>
      </c>
      <c r="N160" s="90">
        <v>0</v>
      </c>
      <c r="O160" s="90">
        <f t="shared" si="31"/>
        <v>226.07142857142858</v>
      </c>
      <c r="P160" s="85">
        <f t="shared" si="26"/>
        <v>120.57142857142846</v>
      </c>
      <c r="Q160" s="85">
        <f t="shared" si="27"/>
        <v>241.14285714285705</v>
      </c>
      <c r="R160" s="85" t="str">
        <f t="shared" si="28"/>
        <v/>
      </c>
      <c r="S160" s="85">
        <f t="shared" si="29"/>
        <v>648.07142857142844</v>
      </c>
      <c r="T160" s="85">
        <f t="shared" si="30"/>
        <v>108.64285714285705</v>
      </c>
      <c r="U160" s="91">
        <v>0</v>
      </c>
      <c r="V160" s="86"/>
      <c r="W160" s="85">
        <v>0</v>
      </c>
      <c r="X160" s="86" t="e">
        <v>#N/A</v>
      </c>
      <c r="Z160" s="1">
        <v>0</v>
      </c>
    </row>
    <row r="161" spans="2:26" ht="14.25" customHeight="1">
      <c r="B161" s="87"/>
      <c r="C161" s="87">
        <v>103100195</v>
      </c>
      <c r="D161" s="99" t="s">
        <v>305</v>
      </c>
      <c r="E161" s="87" t="s">
        <v>44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5">
        <f t="shared" si="34"/>
        <v>0</v>
      </c>
      <c r="M161" s="89">
        <v>0</v>
      </c>
      <c r="N161" s="90">
        <f t="shared" si="25"/>
        <v>0</v>
      </c>
      <c r="O161" s="90">
        <f t="shared" si="31"/>
        <v>0</v>
      </c>
      <c r="P161" s="85">
        <f t="shared" si="26"/>
        <v>0</v>
      </c>
      <c r="Q161" s="85">
        <f t="shared" si="27"/>
        <v>0</v>
      </c>
      <c r="R161" s="85" t="str">
        <f t="shared" si="28"/>
        <v/>
      </c>
      <c r="S161" s="85">
        <f t="shared" si="29"/>
        <v>0</v>
      </c>
      <c r="T161" s="85">
        <f t="shared" si="30"/>
        <v>0</v>
      </c>
      <c r="U161" s="91">
        <f t="shared" si="32"/>
        <v>0</v>
      </c>
      <c r="V161" s="86"/>
      <c r="W161" s="85">
        <f t="shared" si="33"/>
        <v>0</v>
      </c>
      <c r="X161" s="86" t="e">
        <v>#N/A</v>
      </c>
      <c r="Z161" s="1">
        <v>0</v>
      </c>
    </row>
    <row r="162" spans="2:26" ht="14.25" customHeight="1">
      <c r="B162" s="87"/>
      <c r="C162" s="87">
        <v>103100197</v>
      </c>
      <c r="D162" s="99" t="s">
        <v>101</v>
      </c>
      <c r="E162" s="87" t="s">
        <v>44</v>
      </c>
      <c r="F162" s="86">
        <v>109</v>
      </c>
      <c r="G162" s="86">
        <v>72</v>
      </c>
      <c r="H162" s="86">
        <v>65</v>
      </c>
      <c r="I162" s="86">
        <v>57</v>
      </c>
      <c r="J162" s="86">
        <v>62</v>
      </c>
      <c r="K162" s="86">
        <v>67</v>
      </c>
      <c r="L162" s="85">
        <f t="shared" si="34"/>
        <v>61.714285714285715</v>
      </c>
      <c r="M162" s="89">
        <v>171</v>
      </c>
      <c r="N162" s="90">
        <f t="shared" si="25"/>
        <v>109.28571428571428</v>
      </c>
      <c r="O162" s="90">
        <f t="shared" si="31"/>
        <v>30.857142857142858</v>
      </c>
      <c r="P162" s="85">
        <f t="shared" si="26"/>
        <v>16.457142857142841</v>
      </c>
      <c r="Q162" s="85">
        <f t="shared" si="27"/>
        <v>32.914285714285697</v>
      </c>
      <c r="R162" s="85" t="str">
        <f t="shared" si="28"/>
        <v/>
      </c>
      <c r="S162" s="85">
        <f t="shared" si="29"/>
        <v>88.457142857142856</v>
      </c>
      <c r="T162" s="85">
        <f t="shared" si="30"/>
        <v>-66.085714285714275</v>
      </c>
      <c r="U162" s="91">
        <f t="shared" si="32"/>
        <v>0</v>
      </c>
      <c r="V162" s="86"/>
      <c r="W162" s="85">
        <f t="shared" si="33"/>
        <v>0</v>
      </c>
      <c r="X162" s="86" t="s">
        <v>520</v>
      </c>
      <c r="Z162" s="1">
        <v>0</v>
      </c>
    </row>
    <row r="163" spans="2:26" ht="14.25" customHeight="1">
      <c r="B163" s="87"/>
      <c r="C163" s="87">
        <v>103100199</v>
      </c>
      <c r="D163" s="99" t="s">
        <v>198</v>
      </c>
      <c r="E163" s="87" t="s">
        <v>44</v>
      </c>
      <c r="F163" s="86">
        <v>3020</v>
      </c>
      <c r="G163" s="86">
        <v>2670</v>
      </c>
      <c r="H163" s="86">
        <v>2460</v>
      </c>
      <c r="I163" s="86">
        <v>2490</v>
      </c>
      <c r="J163" s="86">
        <v>2655</v>
      </c>
      <c r="K163" s="86">
        <v>3180</v>
      </c>
      <c r="L163" s="85">
        <f t="shared" si="34"/>
        <v>2353.5714285714284</v>
      </c>
      <c r="M163" s="89">
        <v>3204</v>
      </c>
      <c r="N163" s="90">
        <f t="shared" si="25"/>
        <v>850.42857142857156</v>
      </c>
      <c r="O163" s="90">
        <f t="shared" si="31"/>
        <v>1176.7857142857142</v>
      </c>
      <c r="P163" s="85">
        <f t="shared" si="26"/>
        <v>627.61904761904691</v>
      </c>
      <c r="Q163" s="85">
        <f t="shared" si="27"/>
        <v>1255.2380952380945</v>
      </c>
      <c r="R163" s="85" t="str">
        <f t="shared" si="28"/>
        <v/>
      </c>
      <c r="S163" s="85">
        <f t="shared" si="29"/>
        <v>3373.4523809523798</v>
      </c>
      <c r="T163" s="85">
        <f t="shared" si="30"/>
        <v>797.07142857142753</v>
      </c>
      <c r="U163" s="91">
        <v>1200</v>
      </c>
      <c r="V163" s="86"/>
      <c r="W163" s="85">
        <f t="shared" si="33"/>
        <v>1200</v>
      </c>
      <c r="X163" s="86" t="s">
        <v>521</v>
      </c>
      <c r="Z163" s="1">
        <v>2100</v>
      </c>
    </row>
    <row r="164" spans="2:26" ht="14.25" customHeight="1">
      <c r="B164" s="87"/>
      <c r="C164" s="87">
        <v>103100200</v>
      </c>
      <c r="D164" s="99" t="s">
        <v>236</v>
      </c>
      <c r="E164" s="87" t="s">
        <v>436</v>
      </c>
      <c r="F164" s="86">
        <v>8</v>
      </c>
      <c r="G164" s="86">
        <v>2</v>
      </c>
      <c r="H164" s="86">
        <v>0</v>
      </c>
      <c r="I164" s="86">
        <v>5</v>
      </c>
      <c r="J164" s="86">
        <v>5</v>
      </c>
      <c r="K164" s="86">
        <v>2</v>
      </c>
      <c r="L164" s="85">
        <f t="shared" si="34"/>
        <v>3.1428571428571428</v>
      </c>
      <c r="M164" s="89">
        <v>15</v>
      </c>
      <c r="N164" s="90">
        <f t="shared" si="25"/>
        <v>11.857142857142858</v>
      </c>
      <c r="O164" s="90">
        <f t="shared" si="31"/>
        <v>1.5714285714285714</v>
      </c>
      <c r="P164" s="85">
        <f t="shared" si="26"/>
        <v>0.83809523809523723</v>
      </c>
      <c r="Q164" s="85">
        <f t="shared" si="27"/>
        <v>1.6761904761904753</v>
      </c>
      <c r="R164" s="85" t="str">
        <f t="shared" si="28"/>
        <v/>
      </c>
      <c r="S164" s="85">
        <f t="shared" si="29"/>
        <v>4.5047619047619039</v>
      </c>
      <c r="T164" s="85">
        <f t="shared" si="30"/>
        <v>-9.6571428571428584</v>
      </c>
      <c r="U164" s="91">
        <f t="shared" si="32"/>
        <v>0</v>
      </c>
      <c r="V164" s="86"/>
      <c r="W164" s="85">
        <f t="shared" si="33"/>
        <v>0</v>
      </c>
      <c r="X164" s="86" t="s">
        <v>521</v>
      </c>
      <c r="Z164" s="1">
        <v>5</v>
      </c>
    </row>
    <row r="165" spans="2:26" ht="14.25" customHeight="1">
      <c r="B165" s="87"/>
      <c r="C165" s="87">
        <v>103100202</v>
      </c>
      <c r="D165" s="99" t="s">
        <v>274</v>
      </c>
      <c r="E165" s="87" t="s">
        <v>44</v>
      </c>
      <c r="F165" s="86">
        <v>0</v>
      </c>
      <c r="G165" s="86">
        <v>0</v>
      </c>
      <c r="H165" s="86">
        <v>0</v>
      </c>
      <c r="I165" s="86">
        <v>0</v>
      </c>
      <c r="J165" s="86">
        <v>0</v>
      </c>
      <c r="K165" s="86">
        <v>0</v>
      </c>
      <c r="L165" s="85">
        <f t="shared" si="34"/>
        <v>0</v>
      </c>
      <c r="M165" s="89">
        <v>0</v>
      </c>
      <c r="N165" s="90">
        <f t="shared" si="25"/>
        <v>0</v>
      </c>
      <c r="O165" s="90">
        <f t="shared" si="31"/>
        <v>0</v>
      </c>
      <c r="P165" s="85">
        <f t="shared" si="26"/>
        <v>0</v>
      </c>
      <c r="Q165" s="85">
        <f t="shared" si="27"/>
        <v>0</v>
      </c>
      <c r="R165" s="85" t="str">
        <f t="shared" si="28"/>
        <v/>
      </c>
      <c r="S165" s="85">
        <f t="shared" si="29"/>
        <v>0</v>
      </c>
      <c r="T165" s="85">
        <f t="shared" si="30"/>
        <v>0</v>
      </c>
      <c r="U165" s="91">
        <f t="shared" si="32"/>
        <v>0</v>
      </c>
      <c r="V165" s="86"/>
      <c r="W165" s="85">
        <f t="shared" si="33"/>
        <v>0</v>
      </c>
      <c r="X165" s="86" t="s">
        <v>522</v>
      </c>
      <c r="Z165" s="1">
        <v>0</v>
      </c>
    </row>
    <row r="166" spans="2:26" ht="14.25" customHeight="1">
      <c r="B166" s="86"/>
      <c r="C166" s="86">
        <v>103100203</v>
      </c>
      <c r="D166" s="126" t="s">
        <v>133</v>
      </c>
      <c r="E166" s="88" t="s">
        <v>44</v>
      </c>
      <c r="F166" s="86">
        <v>3480</v>
      </c>
      <c r="G166" s="86">
        <v>2685</v>
      </c>
      <c r="H166" s="86">
        <v>2820</v>
      </c>
      <c r="I166" s="86">
        <v>2535</v>
      </c>
      <c r="J166" s="86">
        <v>2560</v>
      </c>
      <c r="K166" s="86">
        <v>3300</v>
      </c>
      <c r="L166" s="85">
        <f t="shared" si="34"/>
        <v>2482.8571428571427</v>
      </c>
      <c r="M166" s="89">
        <v>2363</v>
      </c>
      <c r="N166" s="90">
        <f t="shared" si="25"/>
        <v>-119.85714285714266</v>
      </c>
      <c r="O166" s="90">
        <f t="shared" si="31"/>
        <v>1241.4285714285713</v>
      </c>
      <c r="P166" s="85">
        <f t="shared" si="26"/>
        <v>662.09523809523739</v>
      </c>
      <c r="Q166" s="85">
        <v>0</v>
      </c>
      <c r="R166" s="85" t="str">
        <f t="shared" si="28"/>
        <v/>
      </c>
      <c r="S166" s="85">
        <f t="shared" si="29"/>
        <v>3558.7619047619037</v>
      </c>
      <c r="T166" s="85">
        <f t="shared" si="30"/>
        <v>533.66666666666606</v>
      </c>
      <c r="U166" s="91">
        <v>2000</v>
      </c>
      <c r="V166" s="86"/>
      <c r="W166" s="85">
        <f t="shared" si="33"/>
        <v>2000</v>
      </c>
      <c r="X166" s="86" t="s">
        <v>521</v>
      </c>
      <c r="Z166" s="1">
        <v>0</v>
      </c>
    </row>
    <row r="167" spans="2:26" ht="14.25" customHeight="1">
      <c r="B167" s="87"/>
      <c r="C167" s="87">
        <v>103100205</v>
      </c>
      <c r="D167" s="99" t="s">
        <v>148</v>
      </c>
      <c r="E167" s="87" t="s">
        <v>44</v>
      </c>
      <c r="F167" s="86">
        <v>1830</v>
      </c>
      <c r="G167" s="86">
        <v>1050</v>
      </c>
      <c r="H167" s="86">
        <v>1110</v>
      </c>
      <c r="I167" s="86">
        <v>1290</v>
      </c>
      <c r="J167" s="86">
        <v>1110</v>
      </c>
      <c r="K167" s="86">
        <v>990</v>
      </c>
      <c r="L167" s="85">
        <f t="shared" si="34"/>
        <v>1054.2857142857142</v>
      </c>
      <c r="M167" s="89">
        <v>1920</v>
      </c>
      <c r="N167" s="90">
        <f t="shared" si="25"/>
        <v>865.71428571428578</v>
      </c>
      <c r="O167" s="90">
        <f t="shared" si="31"/>
        <v>527.14285714285711</v>
      </c>
      <c r="P167" s="85">
        <f t="shared" si="26"/>
        <v>281.14285714285683</v>
      </c>
      <c r="Q167" s="85">
        <f t="shared" si="27"/>
        <v>562.28571428571399</v>
      </c>
      <c r="R167" s="85" t="str">
        <f t="shared" si="28"/>
        <v/>
      </c>
      <c r="S167" s="85">
        <f t="shared" si="29"/>
        <v>1511.1428571428567</v>
      </c>
      <c r="T167" s="85">
        <f t="shared" si="30"/>
        <v>-127.71428571428623</v>
      </c>
      <c r="U167" s="91">
        <f t="shared" si="32"/>
        <v>0</v>
      </c>
      <c r="V167" s="86"/>
      <c r="W167" s="85">
        <f t="shared" si="33"/>
        <v>0</v>
      </c>
      <c r="X167" s="86" t="s">
        <v>522</v>
      </c>
      <c r="Z167" s="1">
        <v>1200</v>
      </c>
    </row>
    <row r="168" spans="2:26" ht="14.25" customHeight="1">
      <c r="B168" s="87"/>
      <c r="C168" s="87">
        <v>103100206</v>
      </c>
      <c r="D168" s="99" t="s">
        <v>95</v>
      </c>
      <c r="E168" s="87" t="s">
        <v>44</v>
      </c>
      <c r="F168" s="86">
        <v>0</v>
      </c>
      <c r="G168" s="86">
        <v>0</v>
      </c>
      <c r="H168" s="86">
        <v>0</v>
      </c>
      <c r="I168" s="86">
        <v>0</v>
      </c>
      <c r="J168" s="86">
        <v>0</v>
      </c>
      <c r="K168" s="86">
        <v>0</v>
      </c>
      <c r="L168" s="85">
        <f t="shared" si="34"/>
        <v>0</v>
      </c>
      <c r="M168" s="89">
        <v>0</v>
      </c>
      <c r="N168" s="90">
        <f t="shared" si="25"/>
        <v>0</v>
      </c>
      <c r="O168" s="90">
        <f t="shared" si="31"/>
        <v>0</v>
      </c>
      <c r="P168" s="85">
        <f t="shared" si="26"/>
        <v>0</v>
      </c>
      <c r="Q168" s="85">
        <f t="shared" si="27"/>
        <v>0</v>
      </c>
      <c r="R168" s="85" t="str">
        <f t="shared" si="28"/>
        <v/>
      </c>
      <c r="S168" s="85">
        <f t="shared" si="29"/>
        <v>0</v>
      </c>
      <c r="T168" s="85">
        <f t="shared" si="30"/>
        <v>0</v>
      </c>
      <c r="U168" s="91">
        <f t="shared" si="32"/>
        <v>0</v>
      </c>
      <c r="V168" s="86"/>
      <c r="W168" s="85">
        <f t="shared" si="33"/>
        <v>0</v>
      </c>
      <c r="X168" s="86" t="s">
        <v>522</v>
      </c>
      <c r="Z168" s="1">
        <v>0</v>
      </c>
    </row>
    <row r="169" spans="2:26" ht="14.25" customHeight="1">
      <c r="B169" s="87"/>
      <c r="C169" s="87">
        <v>103100207</v>
      </c>
      <c r="D169" s="99" t="s">
        <v>163</v>
      </c>
      <c r="E169" s="87" t="s">
        <v>432</v>
      </c>
      <c r="F169" s="86">
        <v>3</v>
      </c>
      <c r="G169" s="86">
        <v>1</v>
      </c>
      <c r="H169" s="86">
        <v>1</v>
      </c>
      <c r="I169" s="86">
        <v>0</v>
      </c>
      <c r="J169" s="86">
        <v>2</v>
      </c>
      <c r="K169" s="86">
        <v>1</v>
      </c>
      <c r="L169" s="85">
        <f t="shared" si="34"/>
        <v>1.1428571428571428</v>
      </c>
      <c r="M169" s="89">
        <v>10</v>
      </c>
      <c r="N169" s="90">
        <f t="shared" si="25"/>
        <v>8.8571428571428577</v>
      </c>
      <c r="O169" s="90">
        <f t="shared" si="31"/>
        <v>0.5714285714285714</v>
      </c>
      <c r="P169" s="85">
        <f t="shared" si="26"/>
        <v>0.3047619047619044</v>
      </c>
      <c r="Q169" s="85">
        <f t="shared" si="27"/>
        <v>0.60952380952380913</v>
      </c>
      <c r="R169" s="85" t="str">
        <f t="shared" si="28"/>
        <v/>
      </c>
      <c r="S169" s="85">
        <f t="shared" si="29"/>
        <v>1.6380952380952376</v>
      </c>
      <c r="T169" s="85">
        <f t="shared" si="30"/>
        <v>-8.0571428571428569</v>
      </c>
      <c r="U169" s="91">
        <f t="shared" si="32"/>
        <v>0</v>
      </c>
      <c r="V169" s="86"/>
      <c r="W169" s="85">
        <f t="shared" si="33"/>
        <v>0</v>
      </c>
      <c r="X169" s="86" t="s">
        <v>521</v>
      </c>
      <c r="Z169" s="1">
        <v>0</v>
      </c>
    </row>
    <row r="170" spans="2:26" ht="14.25" customHeight="1">
      <c r="B170" s="87"/>
      <c r="C170" s="87">
        <v>103100208</v>
      </c>
      <c r="D170" s="99" t="s">
        <v>94</v>
      </c>
      <c r="E170" s="87" t="s">
        <v>44</v>
      </c>
      <c r="F170" s="86">
        <v>0</v>
      </c>
      <c r="G170" s="86">
        <v>0</v>
      </c>
      <c r="H170" s="86">
        <v>0</v>
      </c>
      <c r="I170" s="86">
        <v>0</v>
      </c>
      <c r="J170" s="86">
        <v>0</v>
      </c>
      <c r="K170" s="86">
        <v>0</v>
      </c>
      <c r="L170" s="85">
        <f t="shared" si="34"/>
        <v>0</v>
      </c>
      <c r="M170" s="89">
        <v>0</v>
      </c>
      <c r="N170" s="90">
        <f t="shared" si="25"/>
        <v>0</v>
      </c>
      <c r="O170" s="90">
        <f t="shared" si="31"/>
        <v>0</v>
      </c>
      <c r="P170" s="85">
        <f t="shared" si="26"/>
        <v>0</v>
      </c>
      <c r="Q170" s="85">
        <f t="shared" si="27"/>
        <v>0</v>
      </c>
      <c r="R170" s="85" t="str">
        <f t="shared" si="28"/>
        <v/>
      </c>
      <c r="S170" s="85">
        <f t="shared" si="29"/>
        <v>0</v>
      </c>
      <c r="T170" s="85">
        <f t="shared" si="30"/>
        <v>0</v>
      </c>
      <c r="U170" s="91">
        <f t="shared" si="32"/>
        <v>0</v>
      </c>
      <c r="V170" s="86"/>
      <c r="W170" s="85">
        <f t="shared" si="33"/>
        <v>0</v>
      </c>
      <c r="X170" s="86" t="s">
        <v>523</v>
      </c>
      <c r="Z170" s="1">
        <v>0</v>
      </c>
    </row>
    <row r="171" spans="2:26" ht="14.25" customHeight="1">
      <c r="B171" s="87"/>
      <c r="C171" s="87">
        <v>103100209</v>
      </c>
      <c r="D171" s="99" t="s">
        <v>145</v>
      </c>
      <c r="E171" s="88" t="s">
        <v>44</v>
      </c>
      <c r="F171" s="86">
        <v>180</v>
      </c>
      <c r="G171" s="86">
        <v>150</v>
      </c>
      <c r="H171" s="86">
        <v>150</v>
      </c>
      <c r="I171" s="86">
        <v>240</v>
      </c>
      <c r="J171" s="86">
        <v>270</v>
      </c>
      <c r="K171" s="86">
        <v>300</v>
      </c>
      <c r="L171" s="85">
        <f t="shared" si="34"/>
        <v>184.28571428571428</v>
      </c>
      <c r="M171" s="89">
        <v>360</v>
      </c>
      <c r="N171" s="90">
        <f t="shared" si="25"/>
        <v>175.71428571428572</v>
      </c>
      <c r="O171" s="90">
        <f t="shared" si="31"/>
        <v>92.142857142857139</v>
      </c>
      <c r="P171" s="85">
        <f t="shared" si="26"/>
        <v>49.142857142857089</v>
      </c>
      <c r="Q171" s="85">
        <f t="shared" si="27"/>
        <v>98.285714285714221</v>
      </c>
      <c r="R171" s="85" t="str">
        <f t="shared" si="28"/>
        <v/>
      </c>
      <c r="S171" s="85">
        <f t="shared" si="29"/>
        <v>264.14285714285705</v>
      </c>
      <c r="T171" s="85">
        <f t="shared" si="30"/>
        <v>-46.714285714285808</v>
      </c>
      <c r="U171" s="91">
        <f t="shared" si="32"/>
        <v>0</v>
      </c>
      <c r="V171" s="86"/>
      <c r="W171" s="85">
        <f t="shared" si="33"/>
        <v>0</v>
      </c>
      <c r="X171" s="86" t="s">
        <v>522</v>
      </c>
      <c r="Z171" s="1">
        <v>0</v>
      </c>
    </row>
    <row r="172" spans="2:26" ht="14.25" customHeight="1">
      <c r="B172" s="86"/>
      <c r="C172" s="86">
        <v>103100211</v>
      </c>
      <c r="D172" s="126" t="s">
        <v>237</v>
      </c>
      <c r="E172" s="86" t="s">
        <v>19</v>
      </c>
      <c r="F172" s="86">
        <v>0</v>
      </c>
      <c r="G172" s="86">
        <v>0</v>
      </c>
      <c r="H172" s="86">
        <v>0</v>
      </c>
      <c r="I172" s="86">
        <v>0</v>
      </c>
      <c r="J172" s="86">
        <v>3</v>
      </c>
      <c r="K172" s="86">
        <v>0</v>
      </c>
      <c r="L172" s="85">
        <f t="shared" si="34"/>
        <v>0.42857142857142855</v>
      </c>
      <c r="M172" s="89">
        <v>8</v>
      </c>
      <c r="N172" s="90">
        <f t="shared" si="25"/>
        <v>7.5714285714285712</v>
      </c>
      <c r="O172" s="90">
        <f t="shared" si="31"/>
        <v>0.21428571428571427</v>
      </c>
      <c r="P172" s="85">
        <f t="shared" si="26"/>
        <v>0.11428571428571416</v>
      </c>
      <c r="Q172" s="85">
        <f t="shared" si="27"/>
        <v>0.22857142857142843</v>
      </c>
      <c r="R172" s="85" t="str">
        <f t="shared" si="28"/>
        <v/>
      </c>
      <c r="S172" s="85">
        <f t="shared" si="29"/>
        <v>0.6142857142857141</v>
      </c>
      <c r="T172" s="85">
        <f t="shared" si="30"/>
        <v>-7.2714285714285714</v>
      </c>
      <c r="U172" s="91">
        <f t="shared" si="32"/>
        <v>0</v>
      </c>
      <c r="V172" s="86"/>
      <c r="W172" s="85">
        <f t="shared" si="33"/>
        <v>0</v>
      </c>
      <c r="X172" s="86" t="s">
        <v>523</v>
      </c>
      <c r="Z172" s="1">
        <v>5</v>
      </c>
    </row>
    <row r="173" spans="2:26" ht="14.25" customHeight="1">
      <c r="B173" s="87"/>
      <c r="C173" s="87">
        <v>103100212</v>
      </c>
      <c r="D173" s="99" t="s">
        <v>213</v>
      </c>
      <c r="E173" s="87" t="s">
        <v>44</v>
      </c>
      <c r="F173" s="86">
        <v>0</v>
      </c>
      <c r="G173" s="86">
        <v>0</v>
      </c>
      <c r="H173" s="86">
        <v>0</v>
      </c>
      <c r="I173" s="86">
        <v>0</v>
      </c>
      <c r="J173" s="86">
        <v>0</v>
      </c>
      <c r="K173" s="86">
        <v>0</v>
      </c>
      <c r="L173" s="85">
        <f t="shared" si="34"/>
        <v>0</v>
      </c>
      <c r="M173" s="89">
        <v>0</v>
      </c>
      <c r="N173" s="90">
        <f t="shared" si="25"/>
        <v>0</v>
      </c>
      <c r="O173" s="90">
        <f t="shared" si="31"/>
        <v>0</v>
      </c>
      <c r="P173" s="85">
        <f t="shared" si="26"/>
        <v>0</v>
      </c>
      <c r="Q173" s="85">
        <f t="shared" si="27"/>
        <v>0</v>
      </c>
      <c r="R173" s="85" t="str">
        <f t="shared" si="28"/>
        <v/>
      </c>
      <c r="S173" s="85">
        <f t="shared" si="29"/>
        <v>0</v>
      </c>
      <c r="T173" s="85">
        <f t="shared" si="30"/>
        <v>0</v>
      </c>
      <c r="U173" s="91">
        <f t="shared" si="32"/>
        <v>0</v>
      </c>
      <c r="V173" s="86"/>
      <c r="W173" s="85">
        <f t="shared" si="33"/>
        <v>0</v>
      </c>
      <c r="X173" s="86" t="s">
        <v>520</v>
      </c>
      <c r="Z173" s="1">
        <v>0</v>
      </c>
    </row>
    <row r="174" spans="2:26" ht="14.25" customHeight="1">
      <c r="B174" s="86"/>
      <c r="C174" s="86">
        <v>103100213</v>
      </c>
      <c r="D174" s="126" t="s">
        <v>316</v>
      </c>
      <c r="E174" s="86" t="s">
        <v>44</v>
      </c>
      <c r="F174" s="86">
        <v>0</v>
      </c>
      <c r="G174" s="86">
        <v>0</v>
      </c>
      <c r="H174" s="86">
        <v>0</v>
      </c>
      <c r="I174" s="86">
        <v>0</v>
      </c>
      <c r="J174" s="86">
        <v>0</v>
      </c>
      <c r="K174" s="86">
        <v>0</v>
      </c>
      <c r="L174" s="85">
        <f t="shared" si="34"/>
        <v>0</v>
      </c>
      <c r="M174" s="89">
        <v>0</v>
      </c>
      <c r="N174" s="90">
        <f t="shared" si="25"/>
        <v>0</v>
      </c>
      <c r="O174" s="90">
        <f t="shared" si="31"/>
        <v>0</v>
      </c>
      <c r="P174" s="85">
        <f t="shared" si="26"/>
        <v>0</v>
      </c>
      <c r="Q174" s="85">
        <f t="shared" si="27"/>
        <v>0</v>
      </c>
      <c r="R174" s="85" t="str">
        <f t="shared" si="28"/>
        <v/>
      </c>
      <c r="S174" s="85">
        <f t="shared" si="29"/>
        <v>0</v>
      </c>
      <c r="T174" s="85">
        <f t="shared" si="30"/>
        <v>0</v>
      </c>
      <c r="U174" s="91">
        <f t="shared" si="32"/>
        <v>0</v>
      </c>
      <c r="V174" s="86"/>
      <c r="W174" s="85">
        <f t="shared" si="33"/>
        <v>0</v>
      </c>
      <c r="X174" s="86" t="s">
        <v>522</v>
      </c>
      <c r="Z174" s="1">
        <v>0</v>
      </c>
    </row>
    <row r="175" spans="2:26" ht="14.25" customHeight="1">
      <c r="B175" s="92"/>
      <c r="C175" s="92">
        <v>103100214</v>
      </c>
      <c r="D175" s="99" t="s">
        <v>212</v>
      </c>
      <c r="E175" s="87" t="s">
        <v>44</v>
      </c>
      <c r="F175" s="86">
        <v>0</v>
      </c>
      <c r="G175" s="86">
        <v>0</v>
      </c>
      <c r="H175" s="86">
        <v>0</v>
      </c>
      <c r="I175" s="86">
        <v>0</v>
      </c>
      <c r="J175" s="86">
        <v>0</v>
      </c>
      <c r="K175" s="86">
        <v>0</v>
      </c>
      <c r="L175" s="85">
        <f t="shared" si="34"/>
        <v>0</v>
      </c>
      <c r="M175" s="89">
        <v>140</v>
      </c>
      <c r="N175" s="90">
        <f t="shared" si="25"/>
        <v>140</v>
      </c>
      <c r="O175" s="90">
        <f t="shared" si="31"/>
        <v>0</v>
      </c>
      <c r="P175" s="85">
        <f t="shared" si="26"/>
        <v>0</v>
      </c>
      <c r="Q175" s="85">
        <f t="shared" si="27"/>
        <v>0</v>
      </c>
      <c r="R175" s="85" t="str">
        <f t="shared" si="28"/>
        <v/>
      </c>
      <c r="S175" s="85">
        <f t="shared" si="29"/>
        <v>0</v>
      </c>
      <c r="T175" s="85">
        <f t="shared" si="30"/>
        <v>-140</v>
      </c>
      <c r="U175" s="91">
        <f t="shared" si="32"/>
        <v>0</v>
      </c>
      <c r="V175" s="86"/>
      <c r="W175" s="85">
        <f t="shared" si="33"/>
        <v>0</v>
      </c>
      <c r="X175" s="86" t="s">
        <v>523</v>
      </c>
      <c r="Z175" s="1">
        <v>0</v>
      </c>
    </row>
    <row r="176" spans="2:26" ht="14.25" customHeight="1">
      <c r="B176" s="87"/>
      <c r="C176" s="87">
        <v>103100215</v>
      </c>
      <c r="D176" s="99" t="s">
        <v>293</v>
      </c>
      <c r="E176" s="87" t="s">
        <v>44</v>
      </c>
      <c r="F176" s="86">
        <v>0</v>
      </c>
      <c r="G176" s="86">
        <v>0</v>
      </c>
      <c r="H176" s="86">
        <v>0</v>
      </c>
      <c r="I176" s="86">
        <v>0</v>
      </c>
      <c r="J176" s="86">
        <v>0</v>
      </c>
      <c r="K176" s="86">
        <v>0</v>
      </c>
      <c r="L176" s="85">
        <f t="shared" si="34"/>
        <v>0</v>
      </c>
      <c r="M176" s="89">
        <v>0</v>
      </c>
      <c r="N176" s="90">
        <f t="shared" si="25"/>
        <v>0</v>
      </c>
      <c r="O176" s="90">
        <f t="shared" si="31"/>
        <v>0</v>
      </c>
      <c r="P176" s="85">
        <f t="shared" si="26"/>
        <v>0</v>
      </c>
      <c r="Q176" s="85">
        <f t="shared" si="27"/>
        <v>0</v>
      </c>
      <c r="R176" s="85" t="str">
        <f t="shared" si="28"/>
        <v/>
      </c>
      <c r="S176" s="85">
        <f t="shared" si="29"/>
        <v>0</v>
      </c>
      <c r="T176" s="85">
        <f t="shared" si="30"/>
        <v>0</v>
      </c>
      <c r="U176" s="91">
        <f t="shared" si="32"/>
        <v>0</v>
      </c>
      <c r="V176" s="86"/>
      <c r="W176" s="85">
        <f t="shared" si="33"/>
        <v>0</v>
      </c>
      <c r="X176" s="86" t="s">
        <v>522</v>
      </c>
      <c r="Z176" s="1">
        <v>0</v>
      </c>
    </row>
    <row r="177" spans="2:26" ht="14.25" customHeight="1">
      <c r="B177" s="86"/>
      <c r="C177" s="86">
        <v>103100216</v>
      </c>
      <c r="D177" s="126" t="s">
        <v>134</v>
      </c>
      <c r="E177" s="86" t="s">
        <v>44</v>
      </c>
      <c r="F177" s="86">
        <v>19895</v>
      </c>
      <c r="G177" s="86">
        <v>16380</v>
      </c>
      <c r="H177" s="86">
        <v>17370</v>
      </c>
      <c r="I177" s="86">
        <v>16735</v>
      </c>
      <c r="J177" s="86">
        <v>16860</v>
      </c>
      <c r="K177" s="86">
        <v>21720</v>
      </c>
      <c r="L177" s="85">
        <f t="shared" si="34"/>
        <v>15565.714285714286</v>
      </c>
      <c r="M177" s="89">
        <v>13140</v>
      </c>
      <c r="N177" s="90">
        <f t="shared" si="25"/>
        <v>-2425.7142857142862</v>
      </c>
      <c r="O177" s="90">
        <f t="shared" si="31"/>
        <v>7782.8571428571431</v>
      </c>
      <c r="P177" s="85">
        <f t="shared" si="26"/>
        <v>4150.8571428571386</v>
      </c>
      <c r="Q177" s="85">
        <f t="shared" si="27"/>
        <v>8301.7142857142826</v>
      </c>
      <c r="R177" s="85" t="str">
        <f t="shared" si="28"/>
        <v/>
      </c>
      <c r="S177" s="85">
        <f t="shared" si="29"/>
        <v>22310.857142857138</v>
      </c>
      <c r="T177" s="85">
        <f t="shared" si="30"/>
        <v>13321.714285714283</v>
      </c>
      <c r="U177" s="91">
        <v>15000</v>
      </c>
      <c r="V177" s="86"/>
      <c r="W177" s="85">
        <f t="shared" si="33"/>
        <v>15000</v>
      </c>
      <c r="X177" s="86" t="s">
        <v>522</v>
      </c>
      <c r="Z177" s="1">
        <v>10000</v>
      </c>
    </row>
    <row r="178" spans="2:26" ht="14.25" customHeight="1">
      <c r="B178" s="87"/>
      <c r="C178" s="87">
        <v>103100217</v>
      </c>
      <c r="D178" s="99" t="s">
        <v>173</v>
      </c>
      <c r="E178" s="87" t="s">
        <v>19</v>
      </c>
      <c r="F178" s="86">
        <v>0</v>
      </c>
      <c r="G178" s="86">
        <v>0</v>
      </c>
      <c r="H178" s="86">
        <v>0</v>
      </c>
      <c r="I178" s="86">
        <v>2</v>
      </c>
      <c r="J178" s="86">
        <v>3</v>
      </c>
      <c r="K178" s="86">
        <v>3</v>
      </c>
      <c r="L178" s="85">
        <f t="shared" si="34"/>
        <v>1.1428571428571428</v>
      </c>
      <c r="M178" s="89">
        <v>2</v>
      </c>
      <c r="N178" s="90">
        <v>0</v>
      </c>
      <c r="O178" s="90">
        <f t="shared" si="31"/>
        <v>0.5714285714285714</v>
      </c>
      <c r="P178" s="85">
        <f t="shared" si="26"/>
        <v>0.3047619047619044</v>
      </c>
      <c r="Q178" s="85">
        <f t="shared" si="27"/>
        <v>0.60952380952380913</v>
      </c>
      <c r="R178" s="85" t="str">
        <f t="shared" si="28"/>
        <v/>
      </c>
      <c r="S178" s="85">
        <f t="shared" si="29"/>
        <v>1.6380952380952376</v>
      </c>
      <c r="T178" s="85">
        <f t="shared" si="30"/>
        <v>-5.7142857142857606E-2</v>
      </c>
      <c r="U178" s="91">
        <v>2</v>
      </c>
      <c r="V178" s="86"/>
      <c r="W178" s="85">
        <f t="shared" si="33"/>
        <v>2</v>
      </c>
      <c r="X178" s="86" t="s">
        <v>522</v>
      </c>
      <c r="Z178" s="1">
        <v>0</v>
      </c>
    </row>
    <row r="179" spans="2:26" ht="14.25" customHeight="1">
      <c r="B179" s="86"/>
      <c r="C179" s="86">
        <v>103100218</v>
      </c>
      <c r="D179" s="126" t="s">
        <v>174</v>
      </c>
      <c r="E179" s="86" t="s">
        <v>424</v>
      </c>
      <c r="F179" s="86">
        <v>13</v>
      </c>
      <c r="G179" s="86">
        <v>3</v>
      </c>
      <c r="H179" s="86">
        <v>1</v>
      </c>
      <c r="I179" s="86">
        <v>1</v>
      </c>
      <c r="J179" s="86">
        <v>2</v>
      </c>
      <c r="K179" s="86">
        <v>2</v>
      </c>
      <c r="L179" s="85">
        <f t="shared" si="34"/>
        <v>3.1428571428571428</v>
      </c>
      <c r="M179" s="89">
        <v>17</v>
      </c>
      <c r="N179" s="90">
        <f t="shared" si="25"/>
        <v>13.857142857142858</v>
      </c>
      <c r="O179" s="90">
        <f t="shared" si="31"/>
        <v>1.5714285714285714</v>
      </c>
      <c r="P179" s="85">
        <f t="shared" si="26"/>
        <v>0.83809523809523723</v>
      </c>
      <c r="Q179" s="85">
        <f t="shared" si="27"/>
        <v>1.6761904761904753</v>
      </c>
      <c r="R179" s="85" t="str">
        <f t="shared" ref="R179:R210" si="35">IF(L179=0,"",IF(M179-Q179&lt;=0,"*",""))</f>
        <v/>
      </c>
      <c r="S179" s="85">
        <f t="shared" si="29"/>
        <v>4.5047619047619039</v>
      </c>
      <c r="T179" s="85">
        <f t="shared" ref="T179:T210" si="36">+(S179-P179)+(Q179-M179)</f>
        <v>-11.657142857142858</v>
      </c>
      <c r="U179" s="91">
        <f t="shared" si="32"/>
        <v>0</v>
      </c>
      <c r="V179" s="86"/>
      <c r="W179" s="85">
        <f t="shared" si="33"/>
        <v>0</v>
      </c>
      <c r="X179" s="86" t="s">
        <v>521</v>
      </c>
      <c r="Z179" s="1">
        <v>10</v>
      </c>
    </row>
    <row r="180" spans="2:26" ht="14.25" customHeight="1">
      <c r="B180" s="87"/>
      <c r="C180" s="87">
        <v>103100219</v>
      </c>
      <c r="D180" s="99" t="s">
        <v>281</v>
      </c>
      <c r="E180" s="87" t="s">
        <v>44</v>
      </c>
      <c r="F180" s="86">
        <v>0</v>
      </c>
      <c r="G180" s="86">
        <v>0</v>
      </c>
      <c r="H180" s="86">
        <v>0</v>
      </c>
      <c r="I180" s="86">
        <v>0</v>
      </c>
      <c r="J180" s="86">
        <v>0</v>
      </c>
      <c r="K180" s="86">
        <v>0</v>
      </c>
      <c r="L180" s="85">
        <f t="shared" si="34"/>
        <v>0</v>
      </c>
      <c r="M180" s="89">
        <v>0</v>
      </c>
      <c r="N180" s="90">
        <f t="shared" si="25"/>
        <v>0</v>
      </c>
      <c r="O180" s="90">
        <f t="shared" si="31"/>
        <v>0</v>
      </c>
      <c r="P180" s="85">
        <f t="shared" si="26"/>
        <v>0</v>
      </c>
      <c r="Q180" s="85">
        <f t="shared" si="27"/>
        <v>0</v>
      </c>
      <c r="R180" s="85" t="str">
        <f t="shared" si="35"/>
        <v/>
      </c>
      <c r="S180" s="85">
        <f t="shared" si="29"/>
        <v>0</v>
      </c>
      <c r="T180" s="85">
        <f t="shared" si="36"/>
        <v>0</v>
      </c>
      <c r="U180" s="91">
        <f t="shared" si="32"/>
        <v>0</v>
      </c>
      <c r="V180" s="86"/>
      <c r="W180" s="85">
        <f t="shared" si="33"/>
        <v>0</v>
      </c>
      <c r="X180" s="86" t="s">
        <v>522</v>
      </c>
      <c r="Z180" s="1">
        <v>0</v>
      </c>
    </row>
    <row r="181" spans="2:26" ht="14.25" customHeight="1">
      <c r="B181" s="86"/>
      <c r="C181" s="86">
        <v>103100220</v>
      </c>
      <c r="D181" s="126" t="s">
        <v>454</v>
      </c>
      <c r="E181" s="86" t="s">
        <v>12</v>
      </c>
      <c r="F181" s="86">
        <v>0</v>
      </c>
      <c r="G181" s="86">
        <v>0</v>
      </c>
      <c r="H181" s="86">
        <v>0</v>
      </c>
      <c r="I181" s="86">
        <v>0</v>
      </c>
      <c r="J181" s="86">
        <v>0</v>
      </c>
      <c r="K181" s="86">
        <v>0</v>
      </c>
      <c r="L181" s="85">
        <f t="shared" si="34"/>
        <v>0</v>
      </c>
      <c r="M181" s="89">
        <v>0</v>
      </c>
      <c r="N181" s="90">
        <f t="shared" si="25"/>
        <v>0</v>
      </c>
      <c r="O181" s="90">
        <f t="shared" si="31"/>
        <v>0</v>
      </c>
      <c r="P181" s="85">
        <f t="shared" si="26"/>
        <v>0</v>
      </c>
      <c r="Q181" s="85">
        <f t="shared" si="27"/>
        <v>0</v>
      </c>
      <c r="R181" s="85" t="str">
        <f t="shared" si="35"/>
        <v/>
      </c>
      <c r="S181" s="85">
        <f t="shared" si="29"/>
        <v>0</v>
      </c>
      <c r="T181" s="85">
        <f t="shared" si="36"/>
        <v>0</v>
      </c>
      <c r="U181" s="91">
        <f t="shared" si="32"/>
        <v>0</v>
      </c>
      <c r="V181" s="86"/>
      <c r="W181" s="85">
        <f t="shared" si="33"/>
        <v>0</v>
      </c>
      <c r="X181" s="86" t="e">
        <v>#N/A</v>
      </c>
      <c r="Z181" s="1">
        <v>0</v>
      </c>
    </row>
    <row r="182" spans="2:26" ht="14.25" customHeight="1">
      <c r="B182" s="86"/>
      <c r="C182" s="86">
        <v>103100221</v>
      </c>
      <c r="D182" s="126" t="s">
        <v>455</v>
      </c>
      <c r="E182" s="86" t="s">
        <v>17</v>
      </c>
      <c r="F182" s="86">
        <v>0</v>
      </c>
      <c r="G182" s="86">
        <v>0</v>
      </c>
      <c r="H182" s="86">
        <v>0</v>
      </c>
      <c r="I182" s="86">
        <v>0</v>
      </c>
      <c r="J182" s="86">
        <v>0</v>
      </c>
      <c r="K182" s="86">
        <v>0</v>
      </c>
      <c r="L182" s="85">
        <f t="shared" si="34"/>
        <v>0</v>
      </c>
      <c r="M182" s="89">
        <v>0</v>
      </c>
      <c r="N182" s="90">
        <f t="shared" si="25"/>
        <v>0</v>
      </c>
      <c r="O182" s="90">
        <f t="shared" si="31"/>
        <v>0</v>
      </c>
      <c r="P182" s="85">
        <f t="shared" si="26"/>
        <v>0</v>
      </c>
      <c r="Q182" s="85">
        <f t="shared" si="27"/>
        <v>0</v>
      </c>
      <c r="R182" s="85" t="str">
        <f t="shared" si="35"/>
        <v/>
      </c>
      <c r="S182" s="85">
        <f t="shared" si="29"/>
        <v>0</v>
      </c>
      <c r="T182" s="85">
        <f t="shared" si="36"/>
        <v>0</v>
      </c>
      <c r="U182" s="91">
        <f t="shared" si="32"/>
        <v>0</v>
      </c>
      <c r="V182" s="86"/>
      <c r="W182" s="85">
        <f t="shared" si="33"/>
        <v>0</v>
      </c>
      <c r="X182" s="86" t="e">
        <v>#N/A</v>
      </c>
      <c r="Z182" s="1">
        <v>0</v>
      </c>
    </row>
    <row r="183" spans="2:26" ht="14.25" customHeight="1">
      <c r="B183" s="87"/>
      <c r="C183" s="87">
        <v>103100222</v>
      </c>
      <c r="D183" s="99" t="s">
        <v>243</v>
      </c>
      <c r="E183" s="87" t="s">
        <v>44</v>
      </c>
      <c r="F183" s="86">
        <v>0</v>
      </c>
      <c r="G183" s="86">
        <v>0</v>
      </c>
      <c r="H183" s="86">
        <v>0</v>
      </c>
      <c r="I183" s="86">
        <v>0</v>
      </c>
      <c r="J183" s="86">
        <v>0</v>
      </c>
      <c r="K183" s="86">
        <v>0</v>
      </c>
      <c r="L183" s="85">
        <f t="shared" si="34"/>
        <v>0</v>
      </c>
      <c r="M183" s="89">
        <v>0</v>
      </c>
      <c r="N183" s="90">
        <f t="shared" si="25"/>
        <v>0</v>
      </c>
      <c r="O183" s="90">
        <f t="shared" si="31"/>
        <v>0</v>
      </c>
      <c r="P183" s="85">
        <f t="shared" si="26"/>
        <v>0</v>
      </c>
      <c r="Q183" s="85">
        <f t="shared" si="27"/>
        <v>0</v>
      </c>
      <c r="R183" s="85" t="str">
        <f t="shared" si="35"/>
        <v/>
      </c>
      <c r="S183" s="85">
        <f t="shared" si="29"/>
        <v>0</v>
      </c>
      <c r="T183" s="85">
        <f t="shared" si="36"/>
        <v>0</v>
      </c>
      <c r="U183" s="91">
        <f t="shared" si="32"/>
        <v>0</v>
      </c>
      <c r="V183" s="86"/>
      <c r="W183" s="85">
        <f t="shared" si="33"/>
        <v>0</v>
      </c>
      <c r="X183" s="86" t="s">
        <v>520</v>
      </c>
      <c r="Z183" s="1">
        <v>0</v>
      </c>
    </row>
    <row r="184" spans="2:26" ht="14.25" customHeight="1">
      <c r="B184" s="87"/>
      <c r="C184" s="87">
        <v>103100223</v>
      </c>
      <c r="D184" s="99" t="s">
        <v>139</v>
      </c>
      <c r="E184" s="88" t="s">
        <v>438</v>
      </c>
      <c r="F184" s="86">
        <v>154</v>
      </c>
      <c r="G184" s="86">
        <v>163</v>
      </c>
      <c r="H184" s="86">
        <v>158</v>
      </c>
      <c r="I184" s="86">
        <v>200</v>
      </c>
      <c r="J184" s="86">
        <v>151</v>
      </c>
      <c r="K184" s="86">
        <v>182</v>
      </c>
      <c r="L184" s="85">
        <f t="shared" si="34"/>
        <v>144</v>
      </c>
      <c r="M184" s="89">
        <v>178</v>
      </c>
      <c r="N184" s="90">
        <f t="shared" si="25"/>
        <v>34</v>
      </c>
      <c r="O184" s="90">
        <f t="shared" si="31"/>
        <v>72</v>
      </c>
      <c r="P184" s="85">
        <f t="shared" si="26"/>
        <v>38.399999999999963</v>
      </c>
      <c r="Q184" s="85">
        <f t="shared" si="27"/>
        <v>76.799999999999955</v>
      </c>
      <c r="R184" s="85" t="str">
        <f t="shared" si="35"/>
        <v/>
      </c>
      <c r="S184" s="85">
        <f t="shared" si="29"/>
        <v>206.39999999999998</v>
      </c>
      <c r="T184" s="85">
        <f t="shared" si="36"/>
        <v>66.799999999999955</v>
      </c>
      <c r="U184" s="91">
        <f t="shared" si="32"/>
        <v>90</v>
      </c>
      <c r="V184" s="86"/>
      <c r="W184" s="85">
        <f t="shared" si="33"/>
        <v>90</v>
      </c>
      <c r="X184" s="86" t="s">
        <v>520</v>
      </c>
      <c r="Z184" s="1">
        <v>90</v>
      </c>
    </row>
    <row r="185" spans="2:26" ht="14.25" customHeight="1">
      <c r="B185" s="87"/>
      <c r="C185" s="87">
        <v>103100224</v>
      </c>
      <c r="D185" s="99" t="s">
        <v>141</v>
      </c>
      <c r="E185" s="87" t="s">
        <v>44</v>
      </c>
      <c r="F185" s="86">
        <v>1516</v>
      </c>
      <c r="G185" s="86">
        <v>1119</v>
      </c>
      <c r="H185" s="86">
        <v>1332</v>
      </c>
      <c r="I185" s="86">
        <v>1432</v>
      </c>
      <c r="J185" s="86">
        <v>1058</v>
      </c>
      <c r="K185" s="86">
        <v>1457</v>
      </c>
      <c r="L185" s="85">
        <f t="shared" si="34"/>
        <v>1130.5714285714287</v>
      </c>
      <c r="M185" s="89">
        <v>2102</v>
      </c>
      <c r="N185" s="90">
        <f t="shared" si="25"/>
        <v>971.42857142857133</v>
      </c>
      <c r="O185" s="90">
        <f t="shared" si="31"/>
        <v>565.28571428571433</v>
      </c>
      <c r="P185" s="85">
        <f t="shared" si="26"/>
        <v>301.48571428571398</v>
      </c>
      <c r="Q185" s="85">
        <f t="shared" si="27"/>
        <v>602.97142857142831</v>
      </c>
      <c r="R185" s="85" t="str">
        <f t="shared" si="35"/>
        <v/>
      </c>
      <c r="S185" s="85">
        <f t="shared" si="29"/>
        <v>1620.4857142857143</v>
      </c>
      <c r="T185" s="85">
        <f t="shared" si="36"/>
        <v>-180.02857142857147</v>
      </c>
      <c r="U185" s="91">
        <f t="shared" si="32"/>
        <v>0</v>
      </c>
      <c r="V185" s="86"/>
      <c r="W185" s="85">
        <f t="shared" si="33"/>
        <v>0</v>
      </c>
      <c r="X185" s="86" t="s">
        <v>521</v>
      </c>
      <c r="Z185" s="1">
        <v>1500</v>
      </c>
    </row>
    <row r="186" spans="2:26" ht="14.25" customHeight="1">
      <c r="B186" s="87"/>
      <c r="C186" s="87">
        <v>103100225</v>
      </c>
      <c r="D186" s="99" t="s">
        <v>276</v>
      </c>
      <c r="E186" s="87" t="s">
        <v>44</v>
      </c>
      <c r="F186" s="86">
        <v>2</v>
      </c>
      <c r="G186" s="86">
        <v>1</v>
      </c>
      <c r="H186" s="86">
        <v>0</v>
      </c>
      <c r="I186" s="86">
        <v>0</v>
      </c>
      <c r="J186" s="86">
        <v>1</v>
      </c>
      <c r="K186" s="86">
        <v>1</v>
      </c>
      <c r="L186" s="85">
        <f t="shared" si="34"/>
        <v>0.7142857142857143</v>
      </c>
      <c r="M186" s="89">
        <v>9</v>
      </c>
      <c r="N186" s="90">
        <f t="shared" si="25"/>
        <v>8.2857142857142865</v>
      </c>
      <c r="O186" s="90">
        <f t="shared" si="31"/>
        <v>0.35714285714285715</v>
      </c>
      <c r="P186" s="85">
        <f t="shared" si="26"/>
        <v>0.19047619047619027</v>
      </c>
      <c r="Q186" s="85">
        <f t="shared" si="27"/>
        <v>0.38095238095238076</v>
      </c>
      <c r="R186" s="85" t="str">
        <f t="shared" si="35"/>
        <v/>
      </c>
      <c r="S186" s="85">
        <f t="shared" si="29"/>
        <v>1.0238095238095237</v>
      </c>
      <c r="T186" s="85">
        <f t="shared" si="36"/>
        <v>-7.7857142857142847</v>
      </c>
      <c r="U186" s="91">
        <f t="shared" si="32"/>
        <v>0</v>
      </c>
      <c r="V186" s="86"/>
      <c r="W186" s="85">
        <f t="shared" si="33"/>
        <v>0</v>
      </c>
      <c r="X186" s="86" t="s">
        <v>522</v>
      </c>
      <c r="Z186" s="1">
        <v>0</v>
      </c>
    </row>
    <row r="187" spans="2:26" ht="14.25" customHeight="1">
      <c r="B187" s="87"/>
      <c r="C187" s="87">
        <v>103100226</v>
      </c>
      <c r="D187" s="99" t="s">
        <v>277</v>
      </c>
      <c r="E187" s="87" t="s">
        <v>44</v>
      </c>
      <c r="F187" s="86">
        <v>0</v>
      </c>
      <c r="G187" s="86">
        <v>0</v>
      </c>
      <c r="H187" s="86">
        <v>0</v>
      </c>
      <c r="I187" s="86">
        <v>0</v>
      </c>
      <c r="J187" s="86">
        <v>0</v>
      </c>
      <c r="K187" s="86">
        <v>0</v>
      </c>
      <c r="L187" s="85">
        <f t="shared" si="34"/>
        <v>0</v>
      </c>
      <c r="M187" s="89">
        <v>0</v>
      </c>
      <c r="N187" s="90">
        <f t="shared" si="25"/>
        <v>0</v>
      </c>
      <c r="O187" s="90">
        <f t="shared" si="31"/>
        <v>0</v>
      </c>
      <c r="P187" s="85">
        <f t="shared" si="26"/>
        <v>0</v>
      </c>
      <c r="Q187" s="85">
        <f t="shared" si="27"/>
        <v>0</v>
      </c>
      <c r="R187" s="85" t="str">
        <f t="shared" si="35"/>
        <v/>
      </c>
      <c r="S187" s="85">
        <f t="shared" si="29"/>
        <v>0</v>
      </c>
      <c r="T187" s="85">
        <f t="shared" si="36"/>
        <v>0</v>
      </c>
      <c r="U187" s="91">
        <f t="shared" si="32"/>
        <v>0</v>
      </c>
      <c r="V187" s="86"/>
      <c r="W187" s="85">
        <f t="shared" si="33"/>
        <v>0</v>
      </c>
      <c r="X187" s="86" t="s">
        <v>521</v>
      </c>
      <c r="Z187" s="1">
        <v>0</v>
      </c>
    </row>
    <row r="188" spans="2:26" ht="14.25" customHeight="1">
      <c r="B188" s="86"/>
      <c r="C188" s="86">
        <v>103100227</v>
      </c>
      <c r="D188" s="126" t="s">
        <v>114</v>
      </c>
      <c r="E188" s="86" t="s">
        <v>44</v>
      </c>
      <c r="F188" s="86">
        <v>477</v>
      </c>
      <c r="G188" s="86">
        <v>315</v>
      </c>
      <c r="H188" s="86">
        <v>204</v>
      </c>
      <c r="I188" s="86">
        <v>258</v>
      </c>
      <c r="J188" s="86">
        <v>356</v>
      </c>
      <c r="K188" s="86">
        <v>240</v>
      </c>
      <c r="L188" s="85">
        <f t="shared" si="34"/>
        <v>264.28571428571428</v>
      </c>
      <c r="M188" s="89">
        <v>537</v>
      </c>
      <c r="N188" s="90">
        <f t="shared" si="25"/>
        <v>272.71428571428572</v>
      </c>
      <c r="O188" s="90">
        <f t="shared" si="31"/>
        <v>132.14285714285714</v>
      </c>
      <c r="P188" s="85">
        <f t="shared" si="26"/>
        <v>70.476190476190396</v>
      </c>
      <c r="Q188" s="85">
        <f t="shared" si="27"/>
        <v>140.95238095238085</v>
      </c>
      <c r="R188" s="85" t="str">
        <f t="shared" si="35"/>
        <v/>
      </c>
      <c r="S188" s="85">
        <f t="shared" si="29"/>
        <v>378.80952380952374</v>
      </c>
      <c r="T188" s="85">
        <f t="shared" si="36"/>
        <v>-87.714285714285779</v>
      </c>
      <c r="U188" s="91">
        <f t="shared" si="32"/>
        <v>0</v>
      </c>
      <c r="V188" s="86"/>
      <c r="W188" s="85">
        <f t="shared" si="33"/>
        <v>0</v>
      </c>
      <c r="X188" s="86" t="s">
        <v>522</v>
      </c>
      <c r="Z188" s="1">
        <v>1000</v>
      </c>
    </row>
    <row r="189" spans="2:26" ht="14.25" customHeight="1">
      <c r="B189" s="86"/>
      <c r="C189" s="86">
        <v>103100228</v>
      </c>
      <c r="D189" s="126" t="s">
        <v>482</v>
      </c>
      <c r="E189" s="88" t="s">
        <v>44</v>
      </c>
      <c r="F189" s="86">
        <v>15</v>
      </c>
      <c r="G189" s="86">
        <v>20</v>
      </c>
      <c r="H189" s="86">
        <v>10</v>
      </c>
      <c r="I189" s="86">
        <v>10</v>
      </c>
      <c r="J189" s="86">
        <v>25</v>
      </c>
      <c r="K189" s="86">
        <v>0</v>
      </c>
      <c r="L189" s="85">
        <f t="shared" si="34"/>
        <v>11.428571428571429</v>
      </c>
      <c r="M189" s="89">
        <v>229</v>
      </c>
      <c r="N189" s="90">
        <f t="shared" si="25"/>
        <v>217.57142857142858</v>
      </c>
      <c r="O189" s="90">
        <f t="shared" si="31"/>
        <v>5.7142857142857144</v>
      </c>
      <c r="P189" s="85">
        <f t="shared" si="26"/>
        <v>3.0476190476190443</v>
      </c>
      <c r="Q189" s="85">
        <f t="shared" si="27"/>
        <v>6.0952380952380922</v>
      </c>
      <c r="R189" s="85" t="str">
        <f t="shared" si="35"/>
        <v/>
      </c>
      <c r="S189" s="85">
        <f t="shared" si="29"/>
        <v>16.38095238095238</v>
      </c>
      <c r="T189" s="85">
        <f t="shared" si="36"/>
        <v>-209.57142857142856</v>
      </c>
      <c r="U189" s="91">
        <f t="shared" si="32"/>
        <v>0</v>
      </c>
      <c r="V189" s="86"/>
      <c r="W189" s="85">
        <f t="shared" si="33"/>
        <v>0</v>
      </c>
      <c r="X189" s="86" t="s">
        <v>520</v>
      </c>
      <c r="Z189" s="1">
        <v>0</v>
      </c>
    </row>
    <row r="190" spans="2:26" ht="14.25" customHeight="1">
      <c r="B190" s="86"/>
      <c r="C190" s="86">
        <v>103100229</v>
      </c>
      <c r="D190" s="126" t="s">
        <v>50</v>
      </c>
      <c r="E190" s="86" t="s">
        <v>44</v>
      </c>
      <c r="F190" s="86">
        <v>0</v>
      </c>
      <c r="G190" s="86">
        <v>200</v>
      </c>
      <c r="H190" s="86">
        <v>200</v>
      </c>
      <c r="I190" s="86">
        <v>0</v>
      </c>
      <c r="J190" s="86">
        <v>0</v>
      </c>
      <c r="K190" s="86">
        <v>0</v>
      </c>
      <c r="L190" s="85">
        <f t="shared" si="34"/>
        <v>57.142857142857146</v>
      </c>
      <c r="M190" s="89">
        <v>110</v>
      </c>
      <c r="N190" s="90">
        <f t="shared" si="25"/>
        <v>52.857142857142854</v>
      </c>
      <c r="O190" s="90">
        <f t="shared" si="31"/>
        <v>28.571428571428573</v>
      </c>
      <c r="P190" s="85">
        <f t="shared" si="26"/>
        <v>15.238095238095223</v>
      </c>
      <c r="Q190" s="85">
        <f t="shared" si="27"/>
        <v>30.47619047619046</v>
      </c>
      <c r="R190" s="85" t="str">
        <f t="shared" si="35"/>
        <v/>
      </c>
      <c r="S190" s="85">
        <f t="shared" si="29"/>
        <v>81.904761904761898</v>
      </c>
      <c r="T190" s="85">
        <f t="shared" si="36"/>
        <v>-12.857142857142875</v>
      </c>
      <c r="U190" s="91">
        <f t="shared" si="32"/>
        <v>0</v>
      </c>
      <c r="V190" s="86"/>
      <c r="W190" s="85">
        <f t="shared" si="33"/>
        <v>0</v>
      </c>
      <c r="X190" s="86" t="s">
        <v>520</v>
      </c>
      <c r="Z190" s="1">
        <v>0</v>
      </c>
    </row>
    <row r="191" spans="2:26" ht="14.25" customHeight="1">
      <c r="B191" s="87"/>
      <c r="C191" s="87">
        <v>103100230</v>
      </c>
      <c r="D191" s="99" t="s">
        <v>206</v>
      </c>
      <c r="E191" s="87" t="s">
        <v>44</v>
      </c>
      <c r="F191" s="86">
        <v>330</v>
      </c>
      <c r="G191" s="86">
        <v>210</v>
      </c>
      <c r="H191" s="86">
        <v>300</v>
      </c>
      <c r="I191" s="86">
        <v>330</v>
      </c>
      <c r="J191" s="86">
        <v>390</v>
      </c>
      <c r="K191" s="86">
        <v>420</v>
      </c>
      <c r="L191" s="85">
        <f t="shared" si="34"/>
        <v>282.85714285714283</v>
      </c>
      <c r="M191" s="89">
        <v>450</v>
      </c>
      <c r="N191" s="90">
        <f t="shared" si="25"/>
        <v>167.14285714285717</v>
      </c>
      <c r="O191" s="90">
        <f t="shared" si="31"/>
        <v>141.42857142857142</v>
      </c>
      <c r="P191" s="85">
        <f t="shared" si="26"/>
        <v>75.428571428571345</v>
      </c>
      <c r="Q191" s="85">
        <f t="shared" si="27"/>
        <v>150.85714285714278</v>
      </c>
      <c r="R191" s="85" t="str">
        <f t="shared" si="35"/>
        <v/>
      </c>
      <c r="S191" s="85">
        <f t="shared" si="29"/>
        <v>405.42857142857127</v>
      </c>
      <c r="T191" s="85">
        <f t="shared" si="36"/>
        <v>30.857142857142719</v>
      </c>
      <c r="U191" s="91">
        <v>100</v>
      </c>
      <c r="V191" s="86"/>
      <c r="W191" s="85">
        <f t="shared" si="33"/>
        <v>100</v>
      </c>
      <c r="X191" s="86" t="s">
        <v>521</v>
      </c>
      <c r="Z191" s="1">
        <v>300</v>
      </c>
    </row>
    <row r="192" spans="2:26" ht="14.25" customHeight="1">
      <c r="B192" s="87"/>
      <c r="C192" s="87">
        <v>103100231</v>
      </c>
      <c r="D192" s="99" t="s">
        <v>48</v>
      </c>
      <c r="E192" s="88" t="s">
        <v>47</v>
      </c>
      <c r="F192" s="86">
        <v>46</v>
      </c>
      <c r="G192" s="86">
        <v>16</v>
      </c>
      <c r="H192" s="86">
        <v>14</v>
      </c>
      <c r="I192" s="86">
        <v>36</v>
      </c>
      <c r="J192" s="86">
        <v>48</v>
      </c>
      <c r="K192" s="86">
        <v>0</v>
      </c>
      <c r="L192" s="85">
        <f t="shared" si="34"/>
        <v>22.857142857142858</v>
      </c>
      <c r="M192" s="89">
        <v>49</v>
      </c>
      <c r="N192" s="90">
        <v>0</v>
      </c>
      <c r="O192" s="90">
        <f t="shared" si="31"/>
        <v>11.428571428571429</v>
      </c>
      <c r="P192" s="85">
        <f t="shared" si="26"/>
        <v>6.0952380952380887</v>
      </c>
      <c r="Q192" s="85">
        <f t="shared" si="27"/>
        <v>12.190476190476184</v>
      </c>
      <c r="R192" s="85" t="str">
        <f t="shared" si="35"/>
        <v/>
      </c>
      <c r="S192" s="85">
        <f t="shared" si="29"/>
        <v>32.761904761904759</v>
      </c>
      <c r="T192" s="85">
        <f t="shared" si="36"/>
        <v>-10.142857142857146</v>
      </c>
      <c r="U192" s="91">
        <v>20</v>
      </c>
      <c r="V192" s="86"/>
      <c r="W192" s="85">
        <f t="shared" si="33"/>
        <v>20</v>
      </c>
      <c r="X192" s="86" t="s">
        <v>521</v>
      </c>
      <c r="Z192" s="1">
        <v>0</v>
      </c>
    </row>
    <row r="193" spans="2:26" ht="14.25" customHeight="1">
      <c r="B193" s="87"/>
      <c r="C193" s="87">
        <v>103100232</v>
      </c>
      <c r="D193" s="99" t="s">
        <v>484</v>
      </c>
      <c r="E193" s="87" t="s">
        <v>44</v>
      </c>
      <c r="F193" s="86">
        <v>27</v>
      </c>
      <c r="G193" s="86">
        <v>14</v>
      </c>
      <c r="H193" s="86">
        <v>8</v>
      </c>
      <c r="I193" s="86">
        <v>10</v>
      </c>
      <c r="J193" s="86">
        <v>43</v>
      </c>
      <c r="K193" s="86">
        <v>0</v>
      </c>
      <c r="L193" s="85">
        <f t="shared" si="34"/>
        <v>14.571428571428571</v>
      </c>
      <c r="M193" s="89">
        <v>37</v>
      </c>
      <c r="N193" s="90">
        <f t="shared" si="25"/>
        <v>22.428571428571431</v>
      </c>
      <c r="O193" s="90">
        <f t="shared" si="31"/>
        <v>7.2857142857142856</v>
      </c>
      <c r="P193" s="85">
        <f t="shared" si="26"/>
        <v>3.8857142857142817</v>
      </c>
      <c r="Q193" s="85">
        <f t="shared" si="27"/>
        <v>7.7714285714285669</v>
      </c>
      <c r="R193" s="85" t="str">
        <f t="shared" si="35"/>
        <v/>
      </c>
      <c r="S193" s="85">
        <f t="shared" si="29"/>
        <v>20.885714285714283</v>
      </c>
      <c r="T193" s="85">
        <f t="shared" si="36"/>
        <v>-12.228571428571435</v>
      </c>
      <c r="U193" s="91">
        <v>20</v>
      </c>
      <c r="V193" s="86"/>
      <c r="W193" s="85">
        <f t="shared" si="33"/>
        <v>20</v>
      </c>
      <c r="X193" s="86" t="s">
        <v>521</v>
      </c>
      <c r="Z193" s="1">
        <v>0</v>
      </c>
    </row>
    <row r="194" spans="2:26" ht="14.25" customHeight="1">
      <c r="B194" s="87"/>
      <c r="C194" s="87">
        <v>103100233</v>
      </c>
      <c r="D194" s="99" t="s">
        <v>286</v>
      </c>
      <c r="E194" s="87" t="s">
        <v>44</v>
      </c>
      <c r="F194" s="86">
        <v>2</v>
      </c>
      <c r="G194" s="86">
        <v>0</v>
      </c>
      <c r="H194" s="86">
        <v>0</v>
      </c>
      <c r="I194" s="86">
        <v>1</v>
      </c>
      <c r="J194" s="86">
        <v>6</v>
      </c>
      <c r="K194" s="86">
        <v>0</v>
      </c>
      <c r="L194" s="85">
        <f t="shared" si="34"/>
        <v>1.2857142857142858</v>
      </c>
      <c r="M194" s="89">
        <v>8</v>
      </c>
      <c r="N194" s="90">
        <f t="shared" si="25"/>
        <v>6.7142857142857144</v>
      </c>
      <c r="O194" s="90">
        <f t="shared" si="31"/>
        <v>0.6428571428571429</v>
      </c>
      <c r="P194" s="85">
        <f t="shared" si="26"/>
        <v>0.34285714285714253</v>
      </c>
      <c r="Q194" s="85">
        <f t="shared" si="27"/>
        <v>0.68571428571428539</v>
      </c>
      <c r="R194" s="85" t="str">
        <f t="shared" si="35"/>
        <v/>
      </c>
      <c r="S194" s="85">
        <f t="shared" si="29"/>
        <v>1.8428571428571425</v>
      </c>
      <c r="T194" s="85">
        <f t="shared" si="36"/>
        <v>-5.8142857142857149</v>
      </c>
      <c r="U194" s="91">
        <f t="shared" si="32"/>
        <v>0</v>
      </c>
      <c r="V194" s="86"/>
      <c r="W194" s="85">
        <f t="shared" si="33"/>
        <v>0</v>
      </c>
      <c r="X194" s="86" t="s">
        <v>520</v>
      </c>
      <c r="Z194" s="1">
        <v>0</v>
      </c>
    </row>
    <row r="195" spans="2:26" ht="14.25" customHeight="1">
      <c r="B195" s="86"/>
      <c r="C195" s="86">
        <v>103100237</v>
      </c>
      <c r="D195" s="126" t="s">
        <v>51</v>
      </c>
      <c r="E195" s="86" t="s">
        <v>19</v>
      </c>
      <c r="F195" s="86">
        <v>0</v>
      </c>
      <c r="G195" s="86">
        <v>0</v>
      </c>
      <c r="H195" s="86">
        <v>0</v>
      </c>
      <c r="I195" s="86">
        <v>0</v>
      </c>
      <c r="J195" s="86">
        <v>0</v>
      </c>
      <c r="K195" s="86">
        <v>0</v>
      </c>
      <c r="L195" s="85">
        <f t="shared" si="34"/>
        <v>0</v>
      </c>
      <c r="M195" s="89">
        <v>0</v>
      </c>
      <c r="N195" s="90">
        <f t="shared" si="25"/>
        <v>0</v>
      </c>
      <c r="O195" s="90">
        <f t="shared" si="31"/>
        <v>0</v>
      </c>
      <c r="P195" s="85">
        <f t="shared" si="26"/>
        <v>0</v>
      </c>
      <c r="Q195" s="85">
        <f t="shared" si="27"/>
        <v>0</v>
      </c>
      <c r="R195" s="85" t="str">
        <f t="shared" si="35"/>
        <v/>
      </c>
      <c r="S195" s="85">
        <f t="shared" si="29"/>
        <v>0</v>
      </c>
      <c r="T195" s="85">
        <f t="shared" si="36"/>
        <v>0</v>
      </c>
      <c r="U195" s="91">
        <f t="shared" si="32"/>
        <v>0</v>
      </c>
      <c r="V195" s="86"/>
      <c r="W195" s="85">
        <f t="shared" si="33"/>
        <v>0</v>
      </c>
      <c r="X195" s="86" t="s">
        <v>520</v>
      </c>
      <c r="Z195" s="1">
        <v>0</v>
      </c>
    </row>
    <row r="196" spans="2:26" ht="14.25" customHeight="1">
      <c r="B196" s="87"/>
      <c r="C196" s="87">
        <v>103100248</v>
      </c>
      <c r="D196" s="99" t="s">
        <v>324</v>
      </c>
      <c r="E196" s="87" t="s">
        <v>19</v>
      </c>
      <c r="F196" s="86">
        <v>0</v>
      </c>
      <c r="G196" s="86">
        <v>0</v>
      </c>
      <c r="H196" s="86">
        <v>0</v>
      </c>
      <c r="I196" s="86">
        <v>0</v>
      </c>
      <c r="J196" s="86">
        <v>0</v>
      </c>
      <c r="K196" s="86">
        <v>0</v>
      </c>
      <c r="L196" s="85">
        <f t="shared" si="34"/>
        <v>0</v>
      </c>
      <c r="M196" s="89">
        <v>0</v>
      </c>
      <c r="N196" s="90">
        <f t="shared" si="25"/>
        <v>0</v>
      </c>
      <c r="O196" s="90">
        <f t="shared" si="31"/>
        <v>0</v>
      </c>
      <c r="P196" s="85">
        <f t="shared" si="26"/>
        <v>0</v>
      </c>
      <c r="Q196" s="85">
        <f t="shared" si="27"/>
        <v>0</v>
      </c>
      <c r="R196" s="85" t="str">
        <f t="shared" si="35"/>
        <v/>
      </c>
      <c r="S196" s="85">
        <f t="shared" si="29"/>
        <v>0</v>
      </c>
      <c r="T196" s="85">
        <f t="shared" si="36"/>
        <v>0</v>
      </c>
      <c r="U196" s="91">
        <f t="shared" si="32"/>
        <v>0</v>
      </c>
      <c r="V196" s="86"/>
      <c r="W196" s="85">
        <f t="shared" si="33"/>
        <v>0</v>
      </c>
      <c r="X196" s="86" t="s">
        <v>522</v>
      </c>
      <c r="Z196" s="1">
        <v>0</v>
      </c>
    </row>
    <row r="197" spans="2:26" ht="14.25" customHeight="1">
      <c r="B197" s="87"/>
      <c r="C197" s="87">
        <v>103100249</v>
      </c>
      <c r="D197" s="99" t="s">
        <v>147</v>
      </c>
      <c r="E197" s="87" t="s">
        <v>19</v>
      </c>
      <c r="F197" s="86">
        <v>0</v>
      </c>
      <c r="G197" s="86">
        <v>0</v>
      </c>
      <c r="H197" s="86">
        <v>0</v>
      </c>
      <c r="I197" s="86">
        <v>0</v>
      </c>
      <c r="J197" s="86">
        <v>0</v>
      </c>
      <c r="K197" s="86">
        <v>0</v>
      </c>
      <c r="L197" s="85">
        <f t="shared" si="34"/>
        <v>0</v>
      </c>
      <c r="M197" s="89">
        <v>0</v>
      </c>
      <c r="N197" s="90">
        <f t="shared" si="25"/>
        <v>0</v>
      </c>
      <c r="O197" s="90">
        <f t="shared" si="31"/>
        <v>0</v>
      </c>
      <c r="P197" s="85">
        <f t="shared" si="26"/>
        <v>0</v>
      </c>
      <c r="Q197" s="85">
        <f t="shared" si="27"/>
        <v>0</v>
      </c>
      <c r="R197" s="85" t="str">
        <f t="shared" si="35"/>
        <v/>
      </c>
      <c r="S197" s="85">
        <f t="shared" si="29"/>
        <v>0</v>
      </c>
      <c r="T197" s="85">
        <f t="shared" si="36"/>
        <v>0</v>
      </c>
      <c r="U197" s="91">
        <f t="shared" si="32"/>
        <v>0</v>
      </c>
      <c r="V197" s="86"/>
      <c r="W197" s="85">
        <f t="shared" si="33"/>
        <v>0</v>
      </c>
      <c r="X197" s="86" t="s">
        <v>522</v>
      </c>
      <c r="Z197" s="1">
        <v>0</v>
      </c>
    </row>
    <row r="198" spans="2:26" ht="14.25" customHeight="1">
      <c r="B198" s="87"/>
      <c r="C198" s="87">
        <v>103100263</v>
      </c>
      <c r="D198" s="99" t="s">
        <v>118</v>
      </c>
      <c r="E198" s="87" t="s">
        <v>44</v>
      </c>
      <c r="F198" s="86">
        <v>300</v>
      </c>
      <c r="G198" s="86">
        <v>190</v>
      </c>
      <c r="H198" s="86">
        <v>400</v>
      </c>
      <c r="I198" s="86">
        <v>310</v>
      </c>
      <c r="J198" s="86">
        <v>410</v>
      </c>
      <c r="K198" s="86">
        <v>280</v>
      </c>
      <c r="L198" s="85">
        <f t="shared" si="34"/>
        <v>270</v>
      </c>
      <c r="M198" s="89">
        <v>360</v>
      </c>
      <c r="N198" s="90">
        <f t="shared" si="25"/>
        <v>90</v>
      </c>
      <c r="O198" s="90">
        <f t="shared" si="31"/>
        <v>135</v>
      </c>
      <c r="P198" s="85">
        <f t="shared" si="26"/>
        <v>71.999999999999929</v>
      </c>
      <c r="Q198" s="85">
        <f t="shared" si="27"/>
        <v>143.99999999999994</v>
      </c>
      <c r="R198" s="85" t="str">
        <f t="shared" si="35"/>
        <v/>
      </c>
      <c r="S198" s="85">
        <f t="shared" si="29"/>
        <v>386.99999999999994</v>
      </c>
      <c r="T198" s="85">
        <f t="shared" si="36"/>
        <v>98.999999999999943</v>
      </c>
      <c r="U198" s="91">
        <v>300</v>
      </c>
      <c r="V198" s="86"/>
      <c r="W198" s="85">
        <f t="shared" si="33"/>
        <v>300</v>
      </c>
      <c r="X198" s="86" t="s">
        <v>520</v>
      </c>
      <c r="Z198" s="1">
        <v>0</v>
      </c>
    </row>
    <row r="199" spans="2:26" ht="14.25" customHeight="1">
      <c r="B199" s="87"/>
      <c r="C199" s="87">
        <v>103100264</v>
      </c>
      <c r="D199" s="99" t="s">
        <v>117</v>
      </c>
      <c r="E199" s="87" t="s">
        <v>44</v>
      </c>
      <c r="F199" s="86">
        <v>90</v>
      </c>
      <c r="G199" s="86">
        <v>70</v>
      </c>
      <c r="H199" s="86">
        <v>90</v>
      </c>
      <c r="I199" s="86">
        <v>120</v>
      </c>
      <c r="J199" s="86">
        <v>120</v>
      </c>
      <c r="K199" s="86">
        <v>180</v>
      </c>
      <c r="L199" s="85">
        <f t="shared" si="34"/>
        <v>95.714285714285708</v>
      </c>
      <c r="M199" s="89">
        <v>190</v>
      </c>
      <c r="N199" s="90">
        <f t="shared" si="25"/>
        <v>94.285714285714292</v>
      </c>
      <c r="O199" s="90">
        <f t="shared" si="31"/>
        <v>47.857142857142854</v>
      </c>
      <c r="P199" s="85">
        <f t="shared" si="26"/>
        <v>25.523809523809494</v>
      </c>
      <c r="Q199" s="85">
        <f t="shared" si="27"/>
        <v>51.047619047619015</v>
      </c>
      <c r="R199" s="85" t="str">
        <f t="shared" si="35"/>
        <v/>
      </c>
      <c r="S199" s="85">
        <f t="shared" si="29"/>
        <v>137.19047619047615</v>
      </c>
      <c r="T199" s="85">
        <f t="shared" si="36"/>
        <v>-27.285714285714334</v>
      </c>
      <c r="U199" s="91">
        <v>200</v>
      </c>
      <c r="V199" s="86"/>
      <c r="W199" s="85">
        <f t="shared" si="33"/>
        <v>200</v>
      </c>
      <c r="X199" s="86" t="s">
        <v>523</v>
      </c>
      <c r="Z199" s="1">
        <v>0</v>
      </c>
    </row>
    <row r="200" spans="2:26" ht="14.25" customHeight="1">
      <c r="B200" s="86"/>
      <c r="C200" s="86">
        <v>103100266</v>
      </c>
      <c r="D200" s="126" t="s">
        <v>393</v>
      </c>
      <c r="E200" s="86" t="s">
        <v>423</v>
      </c>
      <c r="F200" s="86">
        <v>0</v>
      </c>
      <c r="G200" s="86">
        <v>0</v>
      </c>
      <c r="H200" s="86">
        <v>0</v>
      </c>
      <c r="I200" s="86">
        <v>0</v>
      </c>
      <c r="J200" s="86">
        <v>0</v>
      </c>
      <c r="K200" s="86">
        <v>0</v>
      </c>
      <c r="L200" s="85">
        <f t="shared" si="34"/>
        <v>0</v>
      </c>
      <c r="M200" s="89">
        <v>0</v>
      </c>
      <c r="N200" s="90">
        <f t="shared" si="25"/>
        <v>0</v>
      </c>
      <c r="O200" s="90">
        <f t="shared" si="31"/>
        <v>0</v>
      </c>
      <c r="P200" s="85">
        <f t="shared" si="26"/>
        <v>0</v>
      </c>
      <c r="Q200" s="85">
        <f t="shared" si="27"/>
        <v>0</v>
      </c>
      <c r="R200" s="85" t="str">
        <f t="shared" si="35"/>
        <v/>
      </c>
      <c r="S200" s="85">
        <f t="shared" si="29"/>
        <v>0</v>
      </c>
      <c r="T200" s="85">
        <f t="shared" si="36"/>
        <v>0</v>
      </c>
      <c r="U200" s="91">
        <f t="shared" si="32"/>
        <v>0</v>
      </c>
      <c r="V200" s="86"/>
      <c r="W200" s="85">
        <f t="shared" si="33"/>
        <v>0</v>
      </c>
      <c r="X200" s="86" t="e">
        <v>#N/A</v>
      </c>
      <c r="Z200" s="1">
        <v>0</v>
      </c>
    </row>
    <row r="201" spans="2:26" ht="14.25" customHeight="1">
      <c r="B201" s="87"/>
      <c r="C201" s="87">
        <v>103100267</v>
      </c>
      <c r="D201" s="99" t="s">
        <v>258</v>
      </c>
      <c r="E201" s="87" t="s">
        <v>44</v>
      </c>
      <c r="F201" s="86">
        <v>10</v>
      </c>
      <c r="G201" s="86">
        <v>0</v>
      </c>
      <c r="H201" s="86">
        <v>20</v>
      </c>
      <c r="I201" s="86">
        <v>0</v>
      </c>
      <c r="J201" s="86">
        <v>0</v>
      </c>
      <c r="K201" s="86">
        <v>20</v>
      </c>
      <c r="L201" s="85">
        <f t="shared" si="34"/>
        <v>7.1428571428571432</v>
      </c>
      <c r="M201" s="89">
        <v>250</v>
      </c>
      <c r="N201" s="90">
        <f t="shared" si="25"/>
        <v>242.85714285714286</v>
      </c>
      <c r="O201" s="90">
        <f t="shared" si="31"/>
        <v>3.5714285714285716</v>
      </c>
      <c r="P201" s="85">
        <f t="shared" si="26"/>
        <v>1.9047619047619029</v>
      </c>
      <c r="Q201" s="85">
        <f t="shared" si="27"/>
        <v>3.8095238095238075</v>
      </c>
      <c r="R201" s="85" t="str">
        <f t="shared" si="35"/>
        <v/>
      </c>
      <c r="S201" s="85">
        <f t="shared" si="29"/>
        <v>10.238095238095237</v>
      </c>
      <c r="T201" s="85">
        <f t="shared" si="36"/>
        <v>-237.85714285714286</v>
      </c>
      <c r="U201" s="91">
        <f t="shared" si="32"/>
        <v>0</v>
      </c>
      <c r="V201" s="86"/>
      <c r="W201" s="85">
        <f t="shared" si="33"/>
        <v>0</v>
      </c>
      <c r="X201" s="86" t="s">
        <v>522</v>
      </c>
      <c r="Z201" s="1">
        <v>0</v>
      </c>
    </row>
    <row r="202" spans="2:26" ht="14.25" customHeight="1">
      <c r="B202" s="87"/>
      <c r="C202" s="87">
        <v>103100268</v>
      </c>
      <c r="D202" s="99" t="s">
        <v>185</v>
      </c>
      <c r="E202" s="87" t="s">
        <v>426</v>
      </c>
      <c r="F202" s="86">
        <v>1</v>
      </c>
      <c r="G202" s="86">
        <v>0</v>
      </c>
      <c r="H202" s="86">
        <v>0</v>
      </c>
      <c r="I202" s="86">
        <v>0</v>
      </c>
      <c r="J202" s="86">
        <v>1</v>
      </c>
      <c r="K202" s="86">
        <v>1</v>
      </c>
      <c r="L202" s="85">
        <f t="shared" si="34"/>
        <v>0.42857142857142855</v>
      </c>
      <c r="M202" s="89">
        <v>15</v>
      </c>
      <c r="N202" s="90">
        <f t="shared" si="25"/>
        <v>14.571428571428571</v>
      </c>
      <c r="O202" s="90">
        <f t="shared" si="31"/>
        <v>0.21428571428571427</v>
      </c>
      <c r="P202" s="85">
        <f t="shared" si="26"/>
        <v>0.11428571428571416</v>
      </c>
      <c r="Q202" s="85">
        <f t="shared" si="27"/>
        <v>0.22857142857142843</v>
      </c>
      <c r="R202" s="85" t="str">
        <f t="shared" si="35"/>
        <v/>
      </c>
      <c r="S202" s="85">
        <f t="shared" si="29"/>
        <v>0.6142857142857141</v>
      </c>
      <c r="T202" s="85">
        <f t="shared" si="36"/>
        <v>-14.271428571428572</v>
      </c>
      <c r="U202" s="91">
        <f t="shared" si="32"/>
        <v>0</v>
      </c>
      <c r="V202" s="86"/>
      <c r="W202" s="85">
        <f t="shared" si="33"/>
        <v>0</v>
      </c>
      <c r="X202" s="86" t="s">
        <v>521</v>
      </c>
      <c r="Z202" s="1">
        <v>10</v>
      </c>
    </row>
    <row r="203" spans="2:26" ht="14.25" customHeight="1">
      <c r="B203" s="87"/>
      <c r="C203" s="87">
        <v>103100269</v>
      </c>
      <c r="D203" s="99" t="s">
        <v>360</v>
      </c>
      <c r="E203" s="88" t="s">
        <v>44</v>
      </c>
      <c r="F203" s="86">
        <v>30</v>
      </c>
      <c r="G203" s="86">
        <v>20</v>
      </c>
      <c r="H203" s="86">
        <v>20</v>
      </c>
      <c r="I203" s="86">
        <v>90</v>
      </c>
      <c r="J203" s="86">
        <v>60</v>
      </c>
      <c r="K203" s="86">
        <v>60</v>
      </c>
      <c r="L203" s="85">
        <f t="shared" si="34"/>
        <v>40</v>
      </c>
      <c r="M203" s="89">
        <v>0</v>
      </c>
      <c r="N203" s="90">
        <f t="shared" si="25"/>
        <v>-40</v>
      </c>
      <c r="O203" s="90">
        <f t="shared" si="31"/>
        <v>20</v>
      </c>
      <c r="P203" s="85">
        <f t="shared" si="26"/>
        <v>10.666666666666655</v>
      </c>
      <c r="Q203" s="85">
        <f t="shared" si="27"/>
        <v>21.333333333333321</v>
      </c>
      <c r="R203" s="85" t="str">
        <f t="shared" si="35"/>
        <v>*</v>
      </c>
      <c r="S203" s="85">
        <f t="shared" si="29"/>
        <v>57.333333333333321</v>
      </c>
      <c r="T203" s="85">
        <f t="shared" si="36"/>
        <v>67.999999999999986</v>
      </c>
      <c r="U203" s="91">
        <v>200</v>
      </c>
      <c r="V203" s="86"/>
      <c r="W203" s="85">
        <f t="shared" si="33"/>
        <v>200</v>
      </c>
      <c r="X203" s="86" t="s">
        <v>520</v>
      </c>
      <c r="Z203" s="1">
        <v>0</v>
      </c>
    </row>
    <row r="204" spans="2:26" ht="14.25" customHeight="1">
      <c r="B204" s="87"/>
      <c r="C204" s="87">
        <v>103100270</v>
      </c>
      <c r="D204" s="99" t="s">
        <v>272</v>
      </c>
      <c r="E204" s="87" t="s">
        <v>44</v>
      </c>
      <c r="F204" s="86">
        <v>0</v>
      </c>
      <c r="G204" s="86">
        <v>0</v>
      </c>
      <c r="H204" s="86">
        <v>0</v>
      </c>
      <c r="I204" s="86">
        <v>0</v>
      </c>
      <c r="J204" s="86">
        <v>0</v>
      </c>
      <c r="K204" s="86">
        <v>0</v>
      </c>
      <c r="L204" s="85">
        <f t="shared" si="34"/>
        <v>0</v>
      </c>
      <c r="M204" s="89">
        <v>0</v>
      </c>
      <c r="N204" s="90">
        <f t="shared" si="25"/>
        <v>0</v>
      </c>
      <c r="O204" s="90">
        <f t="shared" si="31"/>
        <v>0</v>
      </c>
      <c r="P204" s="85">
        <f t="shared" si="26"/>
        <v>0</v>
      </c>
      <c r="Q204" s="85">
        <f t="shared" si="27"/>
        <v>0</v>
      </c>
      <c r="R204" s="85" t="str">
        <f t="shared" si="35"/>
        <v/>
      </c>
      <c r="S204" s="85">
        <f t="shared" si="29"/>
        <v>0</v>
      </c>
      <c r="T204" s="85">
        <f t="shared" si="36"/>
        <v>0</v>
      </c>
      <c r="U204" s="91">
        <f t="shared" si="32"/>
        <v>0</v>
      </c>
      <c r="V204" s="86"/>
      <c r="W204" s="85">
        <f t="shared" si="33"/>
        <v>0</v>
      </c>
      <c r="X204" s="86" t="s">
        <v>523</v>
      </c>
      <c r="Z204" s="1">
        <v>0</v>
      </c>
    </row>
    <row r="205" spans="2:26" ht="14.25" customHeight="1">
      <c r="B205" s="86"/>
      <c r="C205" s="86">
        <v>103100276</v>
      </c>
      <c r="D205" s="126" t="s">
        <v>394</v>
      </c>
      <c r="E205" s="86" t="s">
        <v>19</v>
      </c>
      <c r="F205" s="86">
        <v>0</v>
      </c>
      <c r="G205" s="86">
        <v>0</v>
      </c>
      <c r="H205" s="86">
        <v>0</v>
      </c>
      <c r="I205" s="86">
        <v>0</v>
      </c>
      <c r="J205" s="86">
        <v>0</v>
      </c>
      <c r="K205" s="86">
        <v>0</v>
      </c>
      <c r="L205" s="85">
        <f t="shared" si="34"/>
        <v>0</v>
      </c>
      <c r="M205" s="89">
        <v>0</v>
      </c>
      <c r="N205" s="90">
        <f t="shared" si="25"/>
        <v>0</v>
      </c>
      <c r="O205" s="90">
        <f t="shared" si="31"/>
        <v>0</v>
      </c>
      <c r="P205" s="85">
        <f t="shared" si="26"/>
        <v>0</v>
      </c>
      <c r="Q205" s="85">
        <f t="shared" si="27"/>
        <v>0</v>
      </c>
      <c r="R205" s="85" t="str">
        <f t="shared" si="35"/>
        <v/>
      </c>
      <c r="S205" s="85">
        <f t="shared" si="29"/>
        <v>0</v>
      </c>
      <c r="T205" s="85">
        <f t="shared" si="36"/>
        <v>0</v>
      </c>
      <c r="U205" s="91">
        <f t="shared" si="32"/>
        <v>0</v>
      </c>
      <c r="V205" s="86"/>
      <c r="W205" s="85">
        <f t="shared" si="33"/>
        <v>0</v>
      </c>
      <c r="X205" s="86" t="s">
        <v>523</v>
      </c>
      <c r="Z205" s="1">
        <v>0</v>
      </c>
    </row>
    <row r="206" spans="2:26" ht="14.25" customHeight="1">
      <c r="B206" s="86"/>
      <c r="C206" s="86">
        <v>103100275</v>
      </c>
      <c r="D206" s="126" t="s">
        <v>395</v>
      </c>
      <c r="E206" s="86" t="s">
        <v>17</v>
      </c>
      <c r="F206" s="86">
        <v>0</v>
      </c>
      <c r="G206" s="86">
        <v>0</v>
      </c>
      <c r="H206" s="86">
        <v>0</v>
      </c>
      <c r="I206" s="86">
        <v>0</v>
      </c>
      <c r="J206" s="86">
        <v>0</v>
      </c>
      <c r="K206" s="86">
        <v>0</v>
      </c>
      <c r="L206" s="85">
        <f t="shared" si="34"/>
        <v>0</v>
      </c>
      <c r="M206" s="89">
        <v>0</v>
      </c>
      <c r="N206" s="90">
        <f t="shared" si="25"/>
        <v>0</v>
      </c>
      <c r="O206" s="90">
        <f t="shared" si="31"/>
        <v>0</v>
      </c>
      <c r="P206" s="85">
        <f t="shared" si="26"/>
        <v>0</v>
      </c>
      <c r="Q206" s="85">
        <f t="shared" si="27"/>
        <v>0</v>
      </c>
      <c r="R206" s="85" t="str">
        <f t="shared" si="35"/>
        <v/>
      </c>
      <c r="S206" s="85">
        <f t="shared" si="29"/>
        <v>0</v>
      </c>
      <c r="T206" s="85">
        <f t="shared" si="36"/>
        <v>0</v>
      </c>
      <c r="U206" s="91">
        <f t="shared" si="32"/>
        <v>0</v>
      </c>
      <c r="V206" s="86"/>
      <c r="W206" s="85">
        <f t="shared" si="33"/>
        <v>0</v>
      </c>
      <c r="X206" s="86" t="e">
        <v>#N/A</v>
      </c>
      <c r="Z206" s="1">
        <v>0</v>
      </c>
    </row>
    <row r="207" spans="2:26" ht="14.25" customHeight="1">
      <c r="B207" s="87"/>
      <c r="C207" s="87">
        <v>103100279</v>
      </c>
      <c r="D207" s="99" t="s">
        <v>61</v>
      </c>
      <c r="E207" s="87" t="s">
        <v>25</v>
      </c>
      <c r="F207" s="86">
        <v>0</v>
      </c>
      <c r="G207" s="86">
        <v>0</v>
      </c>
      <c r="H207" s="86">
        <v>0</v>
      </c>
      <c r="I207" s="86">
        <v>0</v>
      </c>
      <c r="J207" s="86">
        <v>0</v>
      </c>
      <c r="K207" s="86">
        <v>0</v>
      </c>
      <c r="L207" s="85">
        <f t="shared" si="34"/>
        <v>0</v>
      </c>
      <c r="M207" s="89">
        <v>0</v>
      </c>
      <c r="N207" s="90">
        <f t="shared" si="25"/>
        <v>0</v>
      </c>
      <c r="O207" s="90">
        <f t="shared" si="31"/>
        <v>0</v>
      </c>
      <c r="P207" s="85">
        <f t="shared" si="26"/>
        <v>0</v>
      </c>
      <c r="Q207" s="85">
        <f t="shared" si="27"/>
        <v>0</v>
      </c>
      <c r="R207" s="85" t="str">
        <f t="shared" si="35"/>
        <v/>
      </c>
      <c r="S207" s="85">
        <f t="shared" si="29"/>
        <v>0</v>
      </c>
      <c r="T207" s="85">
        <f t="shared" si="36"/>
        <v>0</v>
      </c>
      <c r="U207" s="91">
        <f t="shared" si="32"/>
        <v>0</v>
      </c>
      <c r="V207" s="86"/>
      <c r="W207" s="85">
        <f t="shared" si="33"/>
        <v>0</v>
      </c>
      <c r="X207" s="86" t="e">
        <v>#N/A</v>
      </c>
      <c r="Z207" s="1">
        <v>0</v>
      </c>
    </row>
    <row r="208" spans="2:26" ht="14.25" customHeight="1">
      <c r="B208" s="87"/>
      <c r="C208" s="87">
        <v>103100284</v>
      </c>
      <c r="D208" s="99" t="s">
        <v>65</v>
      </c>
      <c r="E208" s="88" t="s">
        <v>44</v>
      </c>
      <c r="F208" s="86">
        <v>870</v>
      </c>
      <c r="G208" s="86">
        <v>540</v>
      </c>
      <c r="H208" s="86">
        <v>465</v>
      </c>
      <c r="I208" s="86">
        <v>525</v>
      </c>
      <c r="J208" s="86">
        <v>555</v>
      </c>
      <c r="K208" s="86">
        <v>840</v>
      </c>
      <c r="L208" s="85">
        <f t="shared" si="34"/>
        <v>542.14285714285711</v>
      </c>
      <c r="M208" s="89">
        <v>460</v>
      </c>
      <c r="N208" s="90">
        <f t="shared" si="25"/>
        <v>-82.14285714285711</v>
      </c>
      <c r="O208" s="90">
        <f t="shared" si="31"/>
        <v>271.07142857142856</v>
      </c>
      <c r="P208" s="85">
        <f t="shared" si="26"/>
        <v>144.57142857142841</v>
      </c>
      <c r="Q208" s="85">
        <f t="shared" si="27"/>
        <v>289.142857142857</v>
      </c>
      <c r="R208" s="85" t="str">
        <f t="shared" si="35"/>
        <v/>
      </c>
      <c r="S208" s="85">
        <f t="shared" si="29"/>
        <v>777.07142857142833</v>
      </c>
      <c r="T208" s="85">
        <f t="shared" si="36"/>
        <v>461.64285714285688</v>
      </c>
      <c r="U208" s="91">
        <v>600</v>
      </c>
      <c r="V208" s="86"/>
      <c r="W208" s="85">
        <f t="shared" si="33"/>
        <v>600</v>
      </c>
      <c r="X208" s="86" t="s">
        <v>521</v>
      </c>
      <c r="Z208" s="1">
        <v>0</v>
      </c>
    </row>
    <row r="209" spans="2:26" ht="14.25" customHeight="1">
      <c r="B209" s="87"/>
      <c r="C209" s="87">
        <v>103100285</v>
      </c>
      <c r="D209" s="99" t="s">
        <v>211</v>
      </c>
      <c r="E209" s="87" t="s">
        <v>44</v>
      </c>
      <c r="F209" s="86">
        <v>360</v>
      </c>
      <c r="G209" s="86">
        <v>330</v>
      </c>
      <c r="H209" s="86">
        <v>240</v>
      </c>
      <c r="I209" s="86">
        <v>210</v>
      </c>
      <c r="J209" s="86">
        <v>240</v>
      </c>
      <c r="K209" s="86">
        <v>420</v>
      </c>
      <c r="L209" s="85">
        <f t="shared" si="34"/>
        <v>257.14285714285717</v>
      </c>
      <c r="M209" s="89">
        <v>330</v>
      </c>
      <c r="N209" s="90">
        <f t="shared" si="25"/>
        <v>72.857142857142833</v>
      </c>
      <c r="O209" s="90">
        <f t="shared" si="31"/>
        <v>128.57142857142858</v>
      </c>
      <c r="P209" s="85">
        <f t="shared" si="26"/>
        <v>68.571428571428513</v>
      </c>
      <c r="Q209" s="85">
        <f t="shared" si="27"/>
        <v>137.14285714285711</v>
      </c>
      <c r="R209" s="85" t="str">
        <f t="shared" si="35"/>
        <v/>
      </c>
      <c r="S209" s="85">
        <f t="shared" si="29"/>
        <v>368.57142857142856</v>
      </c>
      <c r="T209" s="85">
        <f t="shared" si="36"/>
        <v>107.14285714285717</v>
      </c>
      <c r="U209" s="91">
        <v>300</v>
      </c>
      <c r="V209" s="86"/>
      <c r="W209" s="85">
        <f t="shared" si="33"/>
        <v>300</v>
      </c>
      <c r="X209" s="86" t="s">
        <v>522</v>
      </c>
      <c r="Z209" s="1">
        <v>200</v>
      </c>
    </row>
    <row r="210" spans="2:26" ht="14.25" customHeight="1">
      <c r="B210" s="87"/>
      <c r="C210" s="87">
        <v>103100287</v>
      </c>
      <c r="D210" s="99" t="s">
        <v>214</v>
      </c>
      <c r="E210" s="87" t="s">
        <v>430</v>
      </c>
      <c r="F210" s="86">
        <v>5</v>
      </c>
      <c r="G210" s="86">
        <v>4</v>
      </c>
      <c r="H210" s="86">
        <v>6</v>
      </c>
      <c r="I210" s="86">
        <v>4</v>
      </c>
      <c r="J210" s="86">
        <v>3</v>
      </c>
      <c r="K210" s="86">
        <v>4</v>
      </c>
      <c r="L210" s="85">
        <f t="shared" si="34"/>
        <v>3.7142857142857144</v>
      </c>
      <c r="M210" s="89">
        <v>5</v>
      </c>
      <c r="N210" s="90">
        <f t="shared" si="25"/>
        <v>1.2857142857142856</v>
      </c>
      <c r="O210" s="90">
        <f t="shared" si="31"/>
        <v>1.8571428571428572</v>
      </c>
      <c r="P210" s="85">
        <f t="shared" si="26"/>
        <v>0.99047619047618951</v>
      </c>
      <c r="Q210" s="85">
        <f t="shared" si="27"/>
        <v>1.9809523809523801</v>
      </c>
      <c r="R210" s="85" t="str">
        <f t="shared" si="35"/>
        <v/>
      </c>
      <c r="S210" s="85">
        <f t="shared" si="29"/>
        <v>5.3238095238095235</v>
      </c>
      <c r="T210" s="85">
        <f t="shared" si="36"/>
        <v>1.3142857142857141</v>
      </c>
      <c r="U210" s="91">
        <v>3</v>
      </c>
      <c r="V210" s="86"/>
      <c r="W210" s="85">
        <f t="shared" si="33"/>
        <v>3</v>
      </c>
      <c r="X210" s="86" t="s">
        <v>521</v>
      </c>
      <c r="Z210" s="1">
        <v>0</v>
      </c>
    </row>
    <row r="211" spans="2:26" ht="14.25" customHeight="1">
      <c r="B211" s="87"/>
      <c r="C211" s="87">
        <v>103100288</v>
      </c>
      <c r="D211" s="99" t="s">
        <v>216</v>
      </c>
      <c r="E211" s="87" t="s">
        <v>44</v>
      </c>
      <c r="F211" s="86">
        <v>0</v>
      </c>
      <c r="G211" s="86">
        <v>0</v>
      </c>
      <c r="H211" s="86">
        <v>0</v>
      </c>
      <c r="I211" s="86">
        <v>0</v>
      </c>
      <c r="J211" s="86">
        <v>0</v>
      </c>
      <c r="K211" s="86">
        <v>0</v>
      </c>
      <c r="L211" s="85">
        <f t="shared" si="34"/>
        <v>0</v>
      </c>
      <c r="M211" s="89">
        <v>0</v>
      </c>
      <c r="N211" s="90">
        <f t="shared" ref="N211:N275" si="37">M211-L211</f>
        <v>0</v>
      </c>
      <c r="O211" s="90">
        <f t="shared" si="31"/>
        <v>0</v>
      </c>
      <c r="P211" s="85">
        <f t="shared" ref="P211:P277" si="38">+L211*(0.0333333333333333)*$E$16</f>
        <v>0</v>
      </c>
      <c r="Q211" s="85">
        <f t="shared" ref="Q211:Q277" si="39">+P211+((L211/30)*$E$16)</f>
        <v>0</v>
      </c>
      <c r="R211" s="85" t="str">
        <f>IF(L211=0,"",IF(M211-Q211&lt;=0,"*",""))</f>
        <v/>
      </c>
      <c r="S211" s="85">
        <f t="shared" ref="S211:S277" si="40">+P211+((L211/30)*$E$17)</f>
        <v>0</v>
      </c>
      <c r="T211" s="85">
        <f>+(S211-P211)+(Q211-M211)</f>
        <v>0</v>
      </c>
      <c r="U211" s="91">
        <f t="shared" si="32"/>
        <v>0</v>
      </c>
      <c r="V211" s="86"/>
      <c r="W211" s="85">
        <f t="shared" si="33"/>
        <v>0</v>
      </c>
      <c r="X211" s="86" t="s">
        <v>522</v>
      </c>
      <c r="Z211" s="1">
        <v>0</v>
      </c>
    </row>
    <row r="212" spans="2:26" ht="14.25" customHeight="1">
      <c r="B212" s="87"/>
      <c r="C212" s="87">
        <v>103100289</v>
      </c>
      <c r="D212" s="99" t="s">
        <v>215</v>
      </c>
      <c r="E212" s="87" t="s">
        <v>44</v>
      </c>
      <c r="F212" s="86">
        <v>100</v>
      </c>
      <c r="G212" s="86">
        <v>120</v>
      </c>
      <c r="H212" s="86">
        <v>150</v>
      </c>
      <c r="I212" s="86">
        <v>150</v>
      </c>
      <c r="J212" s="86">
        <v>60</v>
      </c>
      <c r="K212" s="86">
        <v>120</v>
      </c>
      <c r="L212" s="85">
        <f t="shared" si="34"/>
        <v>100</v>
      </c>
      <c r="M212" s="89">
        <v>90</v>
      </c>
      <c r="N212" s="90">
        <f t="shared" si="37"/>
        <v>-10</v>
      </c>
      <c r="O212" s="90">
        <f t="shared" ref="O212:O278" si="41">L212/2</f>
        <v>50</v>
      </c>
      <c r="P212" s="85">
        <f t="shared" si="38"/>
        <v>26.666666666666639</v>
      </c>
      <c r="Q212" s="85">
        <f t="shared" si="39"/>
        <v>53.333333333333307</v>
      </c>
      <c r="R212" s="85" t="str">
        <f>IF(L212=0,"",IF(M212-Q212&lt;=0,"*",""))</f>
        <v/>
      </c>
      <c r="S212" s="85">
        <f t="shared" si="40"/>
        <v>143.33333333333331</v>
      </c>
      <c r="T212" s="85">
        <f>+(S212-P212)+(Q212-M212)</f>
        <v>79.999999999999972</v>
      </c>
      <c r="U212" s="91">
        <v>100</v>
      </c>
      <c r="V212" s="86"/>
      <c r="W212" s="85">
        <f t="shared" si="33"/>
        <v>100</v>
      </c>
      <c r="X212" s="86" t="s">
        <v>523</v>
      </c>
      <c r="Z212" s="1">
        <v>100</v>
      </c>
    </row>
    <row r="213" spans="2:26" ht="14.25" customHeight="1">
      <c r="B213" s="87"/>
      <c r="C213" s="87">
        <v>103100290</v>
      </c>
      <c r="D213" s="99" t="s">
        <v>285</v>
      </c>
      <c r="E213" s="87" t="s">
        <v>44</v>
      </c>
      <c r="F213" s="86">
        <v>0</v>
      </c>
      <c r="G213" s="86">
        <v>0</v>
      </c>
      <c r="H213" s="86">
        <v>0</v>
      </c>
      <c r="I213" s="86">
        <v>0</v>
      </c>
      <c r="J213" s="86">
        <v>0</v>
      </c>
      <c r="K213" s="86">
        <v>0</v>
      </c>
      <c r="L213" s="85">
        <f t="shared" si="34"/>
        <v>0</v>
      </c>
      <c r="M213" s="89">
        <v>0</v>
      </c>
      <c r="N213" s="90">
        <f t="shared" si="37"/>
        <v>0</v>
      </c>
      <c r="O213" s="90"/>
      <c r="P213" s="85"/>
      <c r="Q213" s="85"/>
      <c r="R213" s="85"/>
      <c r="S213" s="85"/>
      <c r="T213" s="85"/>
      <c r="U213" s="91">
        <f t="shared" si="32"/>
        <v>0</v>
      </c>
      <c r="V213" s="86"/>
      <c r="W213" s="85">
        <f t="shared" si="33"/>
        <v>0</v>
      </c>
      <c r="X213" s="86" t="s">
        <v>520</v>
      </c>
      <c r="Z213" s="1">
        <v>0</v>
      </c>
    </row>
    <row r="214" spans="2:26" ht="14.25" customHeight="1">
      <c r="B214" s="87"/>
      <c r="C214" s="87">
        <v>103100291</v>
      </c>
      <c r="D214" s="99" t="s">
        <v>488</v>
      </c>
      <c r="E214" s="87" t="s">
        <v>47</v>
      </c>
      <c r="F214" s="86">
        <v>270</v>
      </c>
      <c r="G214" s="86">
        <v>330</v>
      </c>
      <c r="H214" s="86">
        <v>300</v>
      </c>
      <c r="I214" s="86">
        <v>240</v>
      </c>
      <c r="J214" s="86">
        <v>150</v>
      </c>
      <c r="K214" s="86">
        <v>270</v>
      </c>
      <c r="L214" s="85">
        <f t="shared" si="34"/>
        <v>222.85714285714286</v>
      </c>
      <c r="M214" s="89">
        <v>240</v>
      </c>
      <c r="N214" s="90">
        <f t="shared" si="37"/>
        <v>17.142857142857139</v>
      </c>
      <c r="O214" s="90">
        <f t="shared" si="41"/>
        <v>111.42857142857143</v>
      </c>
      <c r="P214" s="85">
        <f t="shared" si="38"/>
        <v>59.428571428571367</v>
      </c>
      <c r="Q214" s="85">
        <f t="shared" si="39"/>
        <v>118.8571428571428</v>
      </c>
      <c r="R214" s="85" t="str">
        <f t="shared" ref="R214:R246" si="42">IF(L214=0,"",IF(M214-Q214&lt;=0,"*",""))</f>
        <v/>
      </c>
      <c r="S214" s="85">
        <f t="shared" si="40"/>
        <v>319.42857142857139</v>
      </c>
      <c r="T214" s="85">
        <f t="shared" ref="T214:T246" si="43">+(S214-P214)+(Q214-M214)</f>
        <v>138.8571428571428</v>
      </c>
      <c r="U214" s="91">
        <v>200</v>
      </c>
      <c r="V214" s="86"/>
      <c r="W214" s="85">
        <f t="shared" si="33"/>
        <v>200</v>
      </c>
      <c r="X214" s="86" t="s">
        <v>521</v>
      </c>
      <c r="Z214" s="1">
        <v>120</v>
      </c>
    </row>
    <row r="215" spans="2:26" ht="14.25" customHeight="1">
      <c r="B215" s="87"/>
      <c r="C215" s="87">
        <v>103100292</v>
      </c>
      <c r="D215" s="99" t="s">
        <v>510</v>
      </c>
      <c r="E215" s="87" t="s">
        <v>17</v>
      </c>
      <c r="F215" s="86">
        <v>150</v>
      </c>
      <c r="G215" s="86">
        <v>150</v>
      </c>
      <c r="H215" s="86">
        <v>150</v>
      </c>
      <c r="I215" s="86">
        <v>90</v>
      </c>
      <c r="J215" s="86">
        <v>150</v>
      </c>
      <c r="K215" s="86">
        <v>180</v>
      </c>
      <c r="L215" s="85">
        <f t="shared" si="34"/>
        <v>124.28571428571429</v>
      </c>
      <c r="M215" s="89">
        <v>210</v>
      </c>
      <c r="N215" s="90">
        <f t="shared" si="37"/>
        <v>85.714285714285708</v>
      </c>
      <c r="O215" s="90">
        <f t="shared" si="41"/>
        <v>62.142857142857146</v>
      </c>
      <c r="P215" s="85">
        <f t="shared" si="38"/>
        <v>33.14285714285711</v>
      </c>
      <c r="Q215" s="85">
        <f t="shared" si="39"/>
        <v>66.285714285714249</v>
      </c>
      <c r="R215" s="85" t="str">
        <f t="shared" si="42"/>
        <v/>
      </c>
      <c r="S215" s="85">
        <f t="shared" si="40"/>
        <v>178.14285714285711</v>
      </c>
      <c r="T215" s="85">
        <f t="shared" si="43"/>
        <v>1.2857142857142492</v>
      </c>
      <c r="U215" s="91">
        <v>120</v>
      </c>
      <c r="V215" s="86"/>
      <c r="W215" s="85">
        <f t="shared" ref="W215:W278" si="44">U215-V215</f>
        <v>120</v>
      </c>
      <c r="X215" s="86" t="s">
        <v>521</v>
      </c>
      <c r="Z215" s="1">
        <v>0</v>
      </c>
    </row>
    <row r="216" spans="2:26" ht="13.5" customHeight="1">
      <c r="B216" s="87"/>
      <c r="C216" s="87">
        <v>103100293</v>
      </c>
      <c r="D216" s="99" t="s">
        <v>230</v>
      </c>
      <c r="E216" s="87" t="s">
        <v>44</v>
      </c>
      <c r="F216" s="86">
        <v>2188</v>
      </c>
      <c r="G216" s="86">
        <v>2348</v>
      </c>
      <c r="H216" s="86">
        <v>2516</v>
      </c>
      <c r="I216" s="86">
        <v>2449</v>
      </c>
      <c r="J216" s="86">
        <v>1979</v>
      </c>
      <c r="K216" s="86">
        <v>5940</v>
      </c>
      <c r="L216" s="85">
        <f t="shared" ref="L216:L279" si="45">AVERAGE(F216:K216,)</f>
        <v>2488.5714285714284</v>
      </c>
      <c r="M216" s="89">
        <v>2989</v>
      </c>
      <c r="N216" s="90">
        <v>2</v>
      </c>
      <c r="O216" s="90">
        <f t="shared" si="41"/>
        <v>1244.2857142857142</v>
      </c>
      <c r="P216" s="85">
        <f t="shared" si="38"/>
        <v>663.61904761904691</v>
      </c>
      <c r="Q216" s="85">
        <f t="shared" si="39"/>
        <v>1327.2380952380945</v>
      </c>
      <c r="R216" s="85" t="str">
        <f t="shared" si="42"/>
        <v/>
      </c>
      <c r="S216" s="85">
        <f t="shared" si="40"/>
        <v>3566.9523809523798</v>
      </c>
      <c r="T216" s="85">
        <f t="shared" si="43"/>
        <v>1241.5714285714275</v>
      </c>
      <c r="U216" s="91">
        <v>2000</v>
      </c>
      <c r="V216" s="86"/>
      <c r="W216" s="85">
        <f t="shared" si="44"/>
        <v>2000</v>
      </c>
      <c r="X216" s="86" t="s">
        <v>520</v>
      </c>
      <c r="Z216" s="1">
        <v>1000</v>
      </c>
    </row>
    <row r="217" spans="2:26" ht="14.25" customHeight="1">
      <c r="B217" s="87"/>
      <c r="C217" s="87">
        <v>103100294</v>
      </c>
      <c r="D217" s="99" t="s">
        <v>512</v>
      </c>
      <c r="E217" s="87" t="s">
        <v>44</v>
      </c>
      <c r="F217" s="86">
        <v>210</v>
      </c>
      <c r="G217" s="86">
        <v>150</v>
      </c>
      <c r="H217" s="86">
        <v>180</v>
      </c>
      <c r="I217" s="86">
        <v>210</v>
      </c>
      <c r="J217" s="86">
        <v>210</v>
      </c>
      <c r="K217" s="86">
        <v>150</v>
      </c>
      <c r="L217" s="85">
        <f t="shared" si="45"/>
        <v>158.57142857142858</v>
      </c>
      <c r="M217" s="89">
        <v>330</v>
      </c>
      <c r="N217" s="90">
        <f t="shared" si="37"/>
        <v>171.42857142857142</v>
      </c>
      <c r="O217" s="90">
        <f t="shared" si="41"/>
        <v>79.285714285714292</v>
      </c>
      <c r="P217" s="85">
        <f t="shared" si="38"/>
        <v>42.285714285714242</v>
      </c>
      <c r="Q217" s="85">
        <f t="shared" si="39"/>
        <v>84.571428571428527</v>
      </c>
      <c r="R217" s="85" t="str">
        <f t="shared" si="42"/>
        <v/>
      </c>
      <c r="S217" s="85">
        <f t="shared" si="40"/>
        <v>227.28571428571428</v>
      </c>
      <c r="T217" s="85">
        <f t="shared" si="43"/>
        <v>-60.428571428571445</v>
      </c>
      <c r="U217" s="91">
        <f t="shared" ref="U217:U280" si="46">IF(T217&gt;8999,(CEILING(T217,1000)),IF(T217&gt;4999,(CEILING(T217,500)),IF(T217&gt;899,(CEILING(T217,300)),IF(T217&gt;99,(CEILING(T217,50)),IF(T217&gt;49,(CEILING(T217,30)),IF(T217&gt;9,(CEILING(T217,5)),IF(T217&lt;=0,0,T217)))))))</f>
        <v>0</v>
      </c>
      <c r="V217" s="86"/>
      <c r="W217" s="85">
        <f t="shared" si="44"/>
        <v>0</v>
      </c>
      <c r="X217" s="86" t="s">
        <v>522</v>
      </c>
      <c r="Z217" s="1">
        <v>0</v>
      </c>
    </row>
    <row r="218" spans="2:26" ht="14.25" customHeight="1">
      <c r="B218" s="86"/>
      <c r="C218" s="86">
        <v>103100295</v>
      </c>
      <c r="D218" s="126" t="s">
        <v>511</v>
      </c>
      <c r="E218" s="86" t="s">
        <v>44</v>
      </c>
      <c r="F218" s="86">
        <v>350</v>
      </c>
      <c r="G218" s="86">
        <v>270</v>
      </c>
      <c r="H218" s="86">
        <v>360</v>
      </c>
      <c r="I218" s="86">
        <v>300</v>
      </c>
      <c r="J218" s="86">
        <v>300</v>
      </c>
      <c r="K218" s="86">
        <v>350</v>
      </c>
      <c r="L218" s="85">
        <f t="shared" si="45"/>
        <v>275.71428571428572</v>
      </c>
      <c r="M218" s="89">
        <v>296</v>
      </c>
      <c r="N218" s="90">
        <f t="shared" si="37"/>
        <v>20.285714285714278</v>
      </c>
      <c r="O218" s="90">
        <f t="shared" si="41"/>
        <v>137.85714285714286</v>
      </c>
      <c r="P218" s="85">
        <f t="shared" si="38"/>
        <v>73.523809523809447</v>
      </c>
      <c r="Q218" s="85">
        <f t="shared" si="39"/>
        <v>147.04761904761898</v>
      </c>
      <c r="R218" s="85" t="str">
        <f t="shared" si="42"/>
        <v/>
      </c>
      <c r="S218" s="85">
        <f t="shared" si="40"/>
        <v>395.19047619047615</v>
      </c>
      <c r="T218" s="85">
        <f t="shared" si="43"/>
        <v>172.71428571428567</v>
      </c>
      <c r="U218" s="91">
        <v>300</v>
      </c>
      <c r="V218" s="86"/>
      <c r="W218" s="85">
        <f t="shared" si="44"/>
        <v>300</v>
      </c>
      <c r="X218" s="86" t="s">
        <v>521</v>
      </c>
      <c r="Z218" s="1">
        <v>120</v>
      </c>
    </row>
    <row r="219" spans="2:26" ht="14.25" customHeight="1">
      <c r="B219" s="86"/>
      <c r="C219" s="86">
        <v>103100296</v>
      </c>
      <c r="D219" s="126" t="s">
        <v>71</v>
      </c>
      <c r="E219" s="86" t="s">
        <v>44</v>
      </c>
      <c r="F219" s="86">
        <v>536</v>
      </c>
      <c r="G219" s="86">
        <v>352</v>
      </c>
      <c r="H219" s="86">
        <v>386</v>
      </c>
      <c r="I219" s="86">
        <v>416</v>
      </c>
      <c r="J219" s="86">
        <v>384</v>
      </c>
      <c r="K219" s="86">
        <v>468</v>
      </c>
      <c r="L219" s="85">
        <f t="shared" si="45"/>
        <v>363.14285714285717</v>
      </c>
      <c r="M219" s="89">
        <v>538</v>
      </c>
      <c r="N219" s="90">
        <f t="shared" si="37"/>
        <v>174.85714285714283</v>
      </c>
      <c r="O219" s="90">
        <f t="shared" si="41"/>
        <v>181.57142857142858</v>
      </c>
      <c r="P219" s="85">
        <f t="shared" si="38"/>
        <v>96.838095238095136</v>
      </c>
      <c r="Q219" s="85">
        <f t="shared" si="39"/>
        <v>193.67619047619038</v>
      </c>
      <c r="R219" s="85" t="str">
        <f t="shared" si="42"/>
        <v/>
      </c>
      <c r="S219" s="85">
        <f t="shared" si="40"/>
        <v>520.50476190476184</v>
      </c>
      <c r="T219" s="85">
        <f t="shared" si="43"/>
        <v>79.342857142857099</v>
      </c>
      <c r="U219" s="91">
        <v>160</v>
      </c>
      <c r="V219" s="86"/>
      <c r="W219" s="85">
        <f t="shared" si="44"/>
        <v>160</v>
      </c>
      <c r="X219" s="86" t="s">
        <v>521</v>
      </c>
      <c r="Z219" s="1">
        <v>0</v>
      </c>
    </row>
    <row r="220" spans="2:26" ht="14.25" customHeight="1">
      <c r="B220" s="87"/>
      <c r="C220" s="87">
        <v>103100297</v>
      </c>
      <c r="D220" s="99" t="s">
        <v>451</v>
      </c>
      <c r="E220" s="87" t="s">
        <v>44</v>
      </c>
      <c r="F220" s="86">
        <v>68</v>
      </c>
      <c r="G220" s="86">
        <v>70</v>
      </c>
      <c r="H220" s="86">
        <v>65</v>
      </c>
      <c r="I220" s="86">
        <v>33</v>
      </c>
      <c r="J220" s="86">
        <v>35</v>
      </c>
      <c r="K220" s="86">
        <v>40</v>
      </c>
      <c r="L220" s="85">
        <f t="shared" si="45"/>
        <v>44.428571428571431</v>
      </c>
      <c r="M220" s="89">
        <v>67</v>
      </c>
      <c r="N220" s="90">
        <v>0</v>
      </c>
      <c r="O220" s="90">
        <f t="shared" si="41"/>
        <v>22.214285714285715</v>
      </c>
      <c r="P220" s="85">
        <f t="shared" si="38"/>
        <v>11.847619047619036</v>
      </c>
      <c r="Q220" s="85">
        <f t="shared" si="39"/>
        <v>23.695238095238082</v>
      </c>
      <c r="R220" s="85" t="str">
        <f t="shared" si="42"/>
        <v/>
      </c>
      <c r="S220" s="85">
        <f t="shared" si="40"/>
        <v>63.68095238095237</v>
      </c>
      <c r="T220" s="85">
        <f t="shared" si="43"/>
        <v>8.5285714285714178</v>
      </c>
      <c r="U220" s="91">
        <v>0</v>
      </c>
      <c r="V220" s="86"/>
      <c r="W220" s="85">
        <f t="shared" si="44"/>
        <v>0</v>
      </c>
      <c r="X220" s="86" t="s">
        <v>521</v>
      </c>
      <c r="Z220" s="1">
        <v>60</v>
      </c>
    </row>
    <row r="221" spans="2:26" ht="14.25" customHeight="1">
      <c r="B221" s="87"/>
      <c r="C221" s="87">
        <v>103100298</v>
      </c>
      <c r="D221" s="99" t="s">
        <v>63</v>
      </c>
      <c r="E221" s="87" t="s">
        <v>44</v>
      </c>
      <c r="F221" s="86">
        <v>1475</v>
      </c>
      <c r="G221" s="86">
        <v>1110</v>
      </c>
      <c r="H221" s="86">
        <v>1313</v>
      </c>
      <c r="I221" s="86">
        <v>1227</v>
      </c>
      <c r="J221" s="86">
        <v>1002</v>
      </c>
      <c r="K221" s="86">
        <v>1662</v>
      </c>
      <c r="L221" s="85">
        <f t="shared" si="45"/>
        <v>1112.7142857142858</v>
      </c>
      <c r="M221" s="89">
        <v>762</v>
      </c>
      <c r="N221" s="90">
        <f t="shared" si="37"/>
        <v>-350.71428571428578</v>
      </c>
      <c r="O221" s="90">
        <f t="shared" si="41"/>
        <v>556.35714285714289</v>
      </c>
      <c r="P221" s="85">
        <f t="shared" si="38"/>
        <v>296.72380952380922</v>
      </c>
      <c r="Q221" s="85">
        <f t="shared" si="39"/>
        <v>593.44761904761879</v>
      </c>
      <c r="R221" s="85" t="str">
        <f t="shared" si="42"/>
        <v/>
      </c>
      <c r="S221" s="85">
        <f t="shared" si="40"/>
        <v>1594.890476190476</v>
      </c>
      <c r="T221" s="85">
        <f t="shared" si="43"/>
        <v>1129.6142857142854</v>
      </c>
      <c r="U221" s="91">
        <v>2000</v>
      </c>
      <c r="V221" s="86"/>
      <c r="W221" s="85">
        <f t="shared" si="44"/>
        <v>2000</v>
      </c>
      <c r="X221" s="86" t="s">
        <v>523</v>
      </c>
      <c r="Z221" s="1">
        <v>600</v>
      </c>
    </row>
    <row r="222" spans="2:26" ht="14.25" customHeight="1">
      <c r="B222" s="87"/>
      <c r="C222" s="87">
        <v>103100299</v>
      </c>
      <c r="D222" s="99" t="s">
        <v>158</v>
      </c>
      <c r="E222" s="87" t="s">
        <v>44</v>
      </c>
      <c r="F222" s="86">
        <v>5813</v>
      </c>
      <c r="G222" s="86">
        <v>4304</v>
      </c>
      <c r="H222" s="86">
        <v>4496</v>
      </c>
      <c r="I222" s="86">
        <v>4460</v>
      </c>
      <c r="J222" s="86">
        <v>4361</v>
      </c>
      <c r="K222" s="86">
        <v>5448</v>
      </c>
      <c r="L222" s="85">
        <f t="shared" si="45"/>
        <v>4126</v>
      </c>
      <c r="M222" s="89">
        <v>5121</v>
      </c>
      <c r="N222" s="90">
        <v>0</v>
      </c>
      <c r="O222" s="90">
        <f t="shared" si="41"/>
        <v>2063</v>
      </c>
      <c r="P222" s="85">
        <f t="shared" si="38"/>
        <v>1100.2666666666655</v>
      </c>
      <c r="Q222" s="85">
        <f t="shared" si="39"/>
        <v>2200.5333333333319</v>
      </c>
      <c r="R222" s="85" t="str">
        <f t="shared" si="42"/>
        <v/>
      </c>
      <c r="S222" s="85">
        <f t="shared" si="40"/>
        <v>5913.9333333333325</v>
      </c>
      <c r="T222" s="85">
        <f t="shared" si="43"/>
        <v>1893.1999999999989</v>
      </c>
      <c r="U222" s="91">
        <v>3000</v>
      </c>
      <c r="V222" s="86"/>
      <c r="W222" s="85">
        <f t="shared" si="44"/>
        <v>3000</v>
      </c>
      <c r="X222" s="86" t="s">
        <v>521</v>
      </c>
      <c r="Z222" s="1">
        <v>0</v>
      </c>
    </row>
    <row r="223" spans="2:26" ht="14.25" customHeight="1">
      <c r="B223" s="87"/>
      <c r="C223" s="87">
        <v>103100300</v>
      </c>
      <c r="D223" s="99" t="s">
        <v>62</v>
      </c>
      <c r="E223" s="87" t="s">
        <v>44</v>
      </c>
      <c r="F223" s="86">
        <v>2160</v>
      </c>
      <c r="G223" s="86">
        <v>1984</v>
      </c>
      <c r="H223" s="86">
        <v>2378</v>
      </c>
      <c r="I223" s="86">
        <v>2052</v>
      </c>
      <c r="J223" s="86">
        <v>2158</v>
      </c>
      <c r="K223" s="86">
        <v>2876</v>
      </c>
      <c r="L223" s="85">
        <f t="shared" si="45"/>
        <v>1944</v>
      </c>
      <c r="M223" s="89">
        <v>2046</v>
      </c>
      <c r="N223" s="90">
        <f t="shared" si="37"/>
        <v>102</v>
      </c>
      <c r="O223" s="90">
        <f t="shared" si="41"/>
        <v>972</v>
      </c>
      <c r="P223" s="85">
        <f t="shared" si="38"/>
        <v>518.39999999999941</v>
      </c>
      <c r="Q223" s="85">
        <f t="shared" si="39"/>
        <v>1036.7999999999993</v>
      </c>
      <c r="R223" s="85" t="str">
        <f t="shared" si="42"/>
        <v/>
      </c>
      <c r="S223" s="85">
        <f t="shared" si="40"/>
        <v>2786.3999999999996</v>
      </c>
      <c r="T223" s="85">
        <f t="shared" si="43"/>
        <v>1258.7999999999993</v>
      </c>
      <c r="U223" s="91">
        <v>2000</v>
      </c>
      <c r="V223" s="86"/>
      <c r="W223" s="85">
        <f t="shared" si="44"/>
        <v>2000</v>
      </c>
      <c r="X223" s="86" t="s">
        <v>522</v>
      </c>
      <c r="Z223" s="1">
        <v>600</v>
      </c>
    </row>
    <row r="224" spans="2:26" ht="14.25" customHeight="1">
      <c r="B224" s="87"/>
      <c r="C224" s="87">
        <v>103100301</v>
      </c>
      <c r="D224" s="99" t="s">
        <v>49</v>
      </c>
      <c r="E224" s="87" t="s">
        <v>439</v>
      </c>
      <c r="F224" s="86">
        <v>20</v>
      </c>
      <c r="G224" s="86">
        <v>9</v>
      </c>
      <c r="H224" s="86">
        <v>4</v>
      </c>
      <c r="I224" s="86">
        <v>0</v>
      </c>
      <c r="J224" s="86">
        <v>4</v>
      </c>
      <c r="K224" s="86">
        <v>5</v>
      </c>
      <c r="L224" s="85">
        <f t="shared" si="45"/>
        <v>6</v>
      </c>
      <c r="M224" s="89">
        <v>10</v>
      </c>
      <c r="N224" s="90">
        <f t="shared" si="37"/>
        <v>4</v>
      </c>
      <c r="O224" s="90">
        <f t="shared" si="41"/>
        <v>3</v>
      </c>
      <c r="P224" s="85">
        <f t="shared" si="38"/>
        <v>1.5999999999999983</v>
      </c>
      <c r="Q224" s="85">
        <f t="shared" si="39"/>
        <v>3.1999999999999984</v>
      </c>
      <c r="R224" s="85" t="str">
        <f t="shared" si="42"/>
        <v/>
      </c>
      <c r="S224" s="85">
        <f t="shared" si="40"/>
        <v>8.5999999999999979</v>
      </c>
      <c r="T224" s="85">
        <f t="shared" si="43"/>
        <v>0.1999999999999984</v>
      </c>
      <c r="U224" s="91">
        <v>0</v>
      </c>
      <c r="V224" s="86"/>
      <c r="W224" s="85">
        <f t="shared" si="44"/>
        <v>0</v>
      </c>
      <c r="X224" s="86" t="s">
        <v>521</v>
      </c>
      <c r="Z224" s="1">
        <v>0</v>
      </c>
    </row>
    <row r="225" spans="1:26" ht="14.25" customHeight="1">
      <c r="B225" s="86"/>
      <c r="C225" s="86">
        <v>103100302</v>
      </c>
      <c r="D225" s="126" t="s">
        <v>513</v>
      </c>
      <c r="E225" s="88" t="s">
        <v>440</v>
      </c>
      <c r="F225" s="86">
        <v>10</v>
      </c>
      <c r="G225" s="86">
        <v>5</v>
      </c>
      <c r="H225" s="86">
        <v>2</v>
      </c>
      <c r="I225" s="86">
        <v>8</v>
      </c>
      <c r="J225" s="86">
        <v>6</v>
      </c>
      <c r="K225" s="86">
        <v>8</v>
      </c>
      <c r="L225" s="85">
        <f t="shared" si="45"/>
        <v>5.5714285714285712</v>
      </c>
      <c r="M225" s="89">
        <v>16</v>
      </c>
      <c r="N225" s="90">
        <v>0</v>
      </c>
      <c r="O225" s="90">
        <f t="shared" si="41"/>
        <v>2.7857142857142856</v>
      </c>
      <c r="P225" s="85">
        <f t="shared" si="38"/>
        <v>1.485714285714284</v>
      </c>
      <c r="Q225" s="85">
        <f t="shared" si="39"/>
        <v>2.9714285714285698</v>
      </c>
      <c r="R225" s="85" t="str">
        <f t="shared" si="42"/>
        <v/>
      </c>
      <c r="S225" s="85">
        <f t="shared" si="40"/>
        <v>7.9857142857142831</v>
      </c>
      <c r="T225" s="85">
        <f t="shared" si="43"/>
        <v>-6.5285714285714311</v>
      </c>
      <c r="U225" s="91">
        <v>10</v>
      </c>
      <c r="V225" s="86"/>
      <c r="W225" s="85">
        <f t="shared" si="44"/>
        <v>10</v>
      </c>
      <c r="X225" s="86" t="s">
        <v>522</v>
      </c>
      <c r="Z225" s="1">
        <v>0</v>
      </c>
    </row>
    <row r="226" spans="1:26" ht="14.25" customHeight="1">
      <c r="B226" s="87"/>
      <c r="C226" s="87">
        <v>103100306</v>
      </c>
      <c r="D226" s="99" t="s">
        <v>204</v>
      </c>
      <c r="E226" s="87" t="s">
        <v>44</v>
      </c>
      <c r="F226" s="86">
        <v>0</v>
      </c>
      <c r="G226" s="86">
        <v>0</v>
      </c>
      <c r="H226" s="86">
        <v>0</v>
      </c>
      <c r="I226" s="86">
        <v>0</v>
      </c>
      <c r="J226" s="86">
        <v>0</v>
      </c>
      <c r="K226" s="86">
        <v>0</v>
      </c>
      <c r="L226" s="85">
        <f t="shared" si="45"/>
        <v>0</v>
      </c>
      <c r="M226" s="89">
        <v>0</v>
      </c>
      <c r="N226" s="90">
        <f t="shared" si="37"/>
        <v>0</v>
      </c>
      <c r="O226" s="90">
        <f t="shared" si="41"/>
        <v>0</v>
      </c>
      <c r="P226" s="85">
        <f t="shared" si="38"/>
        <v>0</v>
      </c>
      <c r="Q226" s="85">
        <f t="shared" si="39"/>
        <v>0</v>
      </c>
      <c r="R226" s="85" t="str">
        <f t="shared" si="42"/>
        <v/>
      </c>
      <c r="S226" s="85">
        <f t="shared" si="40"/>
        <v>0</v>
      </c>
      <c r="T226" s="85">
        <f t="shared" si="43"/>
        <v>0</v>
      </c>
      <c r="U226" s="91">
        <f t="shared" si="46"/>
        <v>0</v>
      </c>
      <c r="V226" s="86"/>
      <c r="W226" s="85">
        <f t="shared" si="44"/>
        <v>0</v>
      </c>
      <c r="X226" s="86" t="s">
        <v>521</v>
      </c>
      <c r="Z226" s="1">
        <v>0</v>
      </c>
    </row>
    <row r="227" spans="1:26" ht="14.25" customHeight="1">
      <c r="B227" s="87"/>
      <c r="C227" s="87">
        <v>103100307</v>
      </c>
      <c r="D227" s="99" t="s">
        <v>137</v>
      </c>
      <c r="E227" s="88" t="s">
        <v>44</v>
      </c>
      <c r="F227" s="86">
        <v>440</v>
      </c>
      <c r="G227" s="86">
        <v>516</v>
      </c>
      <c r="H227" s="86">
        <v>420</v>
      </c>
      <c r="I227" s="86">
        <v>225</v>
      </c>
      <c r="J227" s="86">
        <v>357</v>
      </c>
      <c r="K227" s="86">
        <v>523</v>
      </c>
      <c r="L227" s="85">
        <f t="shared" si="45"/>
        <v>354.42857142857144</v>
      </c>
      <c r="M227" s="89">
        <v>268</v>
      </c>
      <c r="N227" s="90">
        <f t="shared" si="37"/>
        <v>-86.428571428571445</v>
      </c>
      <c r="O227" s="90">
        <f t="shared" si="41"/>
        <v>177.21428571428572</v>
      </c>
      <c r="P227" s="85">
        <f t="shared" si="38"/>
        <v>94.51428571428562</v>
      </c>
      <c r="Q227" s="85">
        <f t="shared" si="39"/>
        <v>189.02857142857135</v>
      </c>
      <c r="R227" s="85" t="str">
        <f t="shared" si="42"/>
        <v/>
      </c>
      <c r="S227" s="85">
        <f t="shared" si="40"/>
        <v>508.01428571428562</v>
      </c>
      <c r="T227" s="85">
        <f t="shared" si="43"/>
        <v>334.52857142857135</v>
      </c>
      <c r="U227" s="91">
        <v>600</v>
      </c>
      <c r="V227" s="86"/>
      <c r="W227" s="85">
        <f t="shared" si="44"/>
        <v>600</v>
      </c>
      <c r="X227" s="86" t="s">
        <v>520</v>
      </c>
      <c r="Z227" s="1">
        <v>0</v>
      </c>
    </row>
    <row r="228" spans="1:26" ht="14.25" customHeight="1">
      <c r="B228" s="87"/>
      <c r="C228" s="87">
        <v>103100308</v>
      </c>
      <c r="D228" s="99" t="s">
        <v>490</v>
      </c>
      <c r="E228" s="87" t="s">
        <v>44</v>
      </c>
      <c r="F228" s="86">
        <v>0</v>
      </c>
      <c r="G228" s="86">
        <v>0</v>
      </c>
      <c r="H228" s="86">
        <v>0</v>
      </c>
      <c r="I228" s="86">
        <v>0</v>
      </c>
      <c r="J228" s="86">
        <v>0</v>
      </c>
      <c r="K228" s="86">
        <v>0</v>
      </c>
      <c r="L228" s="85">
        <f t="shared" si="45"/>
        <v>0</v>
      </c>
      <c r="M228" s="89">
        <v>0</v>
      </c>
      <c r="N228" s="90">
        <f t="shared" si="37"/>
        <v>0</v>
      </c>
      <c r="O228" s="90">
        <f t="shared" si="41"/>
        <v>0</v>
      </c>
      <c r="P228" s="85">
        <f t="shared" si="38"/>
        <v>0</v>
      </c>
      <c r="Q228" s="85">
        <f t="shared" si="39"/>
        <v>0</v>
      </c>
      <c r="R228" s="85" t="str">
        <f t="shared" si="42"/>
        <v/>
      </c>
      <c r="S228" s="85">
        <f t="shared" si="40"/>
        <v>0</v>
      </c>
      <c r="T228" s="85">
        <f t="shared" si="43"/>
        <v>0</v>
      </c>
      <c r="U228" s="91">
        <f t="shared" si="46"/>
        <v>0</v>
      </c>
      <c r="V228" s="86"/>
      <c r="W228" s="85">
        <f t="shared" si="44"/>
        <v>0</v>
      </c>
      <c r="X228" s="86" t="s">
        <v>520</v>
      </c>
      <c r="Z228" s="1">
        <v>0</v>
      </c>
    </row>
    <row r="229" spans="1:26" ht="14.25" customHeight="1">
      <c r="B229" s="87"/>
      <c r="C229" s="87">
        <v>103100309</v>
      </c>
      <c r="D229" s="99" t="s">
        <v>397</v>
      </c>
      <c r="E229" s="87" t="s">
        <v>6</v>
      </c>
      <c r="F229" s="86">
        <v>0</v>
      </c>
      <c r="G229" s="86">
        <v>0</v>
      </c>
      <c r="H229" s="86">
        <v>0</v>
      </c>
      <c r="I229" s="86">
        <v>0</v>
      </c>
      <c r="J229" s="86">
        <v>0</v>
      </c>
      <c r="K229" s="86">
        <v>0</v>
      </c>
      <c r="L229" s="85">
        <f t="shared" si="45"/>
        <v>0</v>
      </c>
      <c r="M229" s="89">
        <v>0</v>
      </c>
      <c r="N229" s="90">
        <f t="shared" si="37"/>
        <v>0</v>
      </c>
      <c r="O229" s="90">
        <f t="shared" si="41"/>
        <v>0</v>
      </c>
      <c r="P229" s="85">
        <f t="shared" si="38"/>
        <v>0</v>
      </c>
      <c r="Q229" s="85">
        <f t="shared" si="39"/>
        <v>0</v>
      </c>
      <c r="R229" s="85" t="str">
        <f t="shared" si="42"/>
        <v/>
      </c>
      <c r="S229" s="85">
        <f t="shared" si="40"/>
        <v>0</v>
      </c>
      <c r="T229" s="85">
        <f t="shared" si="43"/>
        <v>0</v>
      </c>
      <c r="U229" s="91">
        <f t="shared" si="46"/>
        <v>0</v>
      </c>
      <c r="V229" s="86"/>
      <c r="W229" s="85">
        <f t="shared" si="44"/>
        <v>0</v>
      </c>
      <c r="X229" s="86" t="e">
        <v>#N/A</v>
      </c>
      <c r="Z229" s="1">
        <v>0</v>
      </c>
    </row>
    <row r="230" spans="1:26" ht="14.25" customHeight="1">
      <c r="B230" s="86"/>
      <c r="C230" s="86">
        <v>103100310</v>
      </c>
      <c r="D230" s="126" t="s">
        <v>81</v>
      </c>
      <c r="E230" s="86" t="s">
        <v>44</v>
      </c>
      <c r="F230" s="86">
        <v>333</v>
      </c>
      <c r="G230" s="86">
        <v>300</v>
      </c>
      <c r="H230" s="86">
        <v>215</v>
      </c>
      <c r="I230" s="86">
        <v>319</v>
      </c>
      <c r="J230" s="86">
        <v>374</v>
      </c>
      <c r="K230" s="86">
        <v>378</v>
      </c>
      <c r="L230" s="85">
        <f t="shared" si="45"/>
        <v>274.14285714285717</v>
      </c>
      <c r="M230" s="89">
        <v>475</v>
      </c>
      <c r="N230" s="90">
        <f t="shared" si="37"/>
        <v>200.85714285714283</v>
      </c>
      <c r="O230" s="90">
        <f t="shared" si="41"/>
        <v>137.07142857142858</v>
      </c>
      <c r="P230" s="85">
        <f t="shared" si="38"/>
        <v>73.10476190476183</v>
      </c>
      <c r="Q230" s="85">
        <f t="shared" si="39"/>
        <v>146.20952380952374</v>
      </c>
      <c r="R230" s="85" t="str">
        <f t="shared" si="42"/>
        <v/>
      </c>
      <c r="S230" s="85">
        <f t="shared" si="40"/>
        <v>392.93809523809523</v>
      </c>
      <c r="T230" s="85">
        <f t="shared" si="43"/>
        <v>-8.9571428571429124</v>
      </c>
      <c r="U230" s="91">
        <v>200</v>
      </c>
      <c r="V230" s="86"/>
      <c r="W230" s="85">
        <f t="shared" si="44"/>
        <v>200</v>
      </c>
      <c r="X230" s="86" t="s">
        <v>521</v>
      </c>
      <c r="Z230" s="1">
        <v>0</v>
      </c>
    </row>
    <row r="231" spans="1:26" ht="14.25" customHeight="1">
      <c r="B231" s="86"/>
      <c r="C231" s="86">
        <v>103100311</v>
      </c>
      <c r="D231" s="126" t="s">
        <v>80</v>
      </c>
      <c r="E231" s="86" t="s">
        <v>426</v>
      </c>
      <c r="F231" s="86">
        <v>8</v>
      </c>
      <c r="G231" s="86">
        <v>6</v>
      </c>
      <c r="H231" s="86">
        <v>5</v>
      </c>
      <c r="I231" s="86">
        <v>6</v>
      </c>
      <c r="J231" s="86">
        <v>4</v>
      </c>
      <c r="K231" s="86">
        <v>6</v>
      </c>
      <c r="L231" s="85">
        <f t="shared" si="45"/>
        <v>5</v>
      </c>
      <c r="M231" s="89">
        <v>28</v>
      </c>
      <c r="N231" s="90">
        <f t="shared" si="37"/>
        <v>23</v>
      </c>
      <c r="O231" s="90">
        <f t="shared" si="41"/>
        <v>2.5</v>
      </c>
      <c r="P231" s="85">
        <f t="shared" si="38"/>
        <v>1.3333333333333319</v>
      </c>
      <c r="Q231" s="85">
        <f t="shared" si="39"/>
        <v>2.6666666666666652</v>
      </c>
      <c r="R231" s="85" t="str">
        <f t="shared" si="42"/>
        <v/>
      </c>
      <c r="S231" s="85">
        <f t="shared" si="40"/>
        <v>7.1666666666666652</v>
      </c>
      <c r="T231" s="85">
        <f t="shared" si="43"/>
        <v>-19.500000000000004</v>
      </c>
      <c r="U231" s="91">
        <f t="shared" si="46"/>
        <v>0</v>
      </c>
      <c r="V231" s="86"/>
      <c r="W231" s="85">
        <f t="shared" si="44"/>
        <v>0</v>
      </c>
      <c r="X231" s="86" t="s">
        <v>520</v>
      </c>
      <c r="Z231" s="1">
        <v>0</v>
      </c>
    </row>
    <row r="232" spans="1:26" ht="14.25" customHeight="1">
      <c r="B232" s="86"/>
      <c r="C232" s="86">
        <v>103100312</v>
      </c>
      <c r="D232" s="126" t="s">
        <v>307</v>
      </c>
      <c r="E232" s="86" t="s">
        <v>44</v>
      </c>
      <c r="F232" s="86">
        <v>0</v>
      </c>
      <c r="G232" s="86">
        <v>0</v>
      </c>
      <c r="H232" s="86">
        <v>0</v>
      </c>
      <c r="I232" s="86">
        <v>0</v>
      </c>
      <c r="J232" s="86">
        <v>0</v>
      </c>
      <c r="K232" s="86">
        <v>0</v>
      </c>
      <c r="L232" s="85">
        <f t="shared" si="45"/>
        <v>0</v>
      </c>
      <c r="M232" s="89">
        <v>0</v>
      </c>
      <c r="N232" s="90">
        <f t="shared" si="37"/>
        <v>0</v>
      </c>
      <c r="O232" s="90">
        <f t="shared" si="41"/>
        <v>0</v>
      </c>
      <c r="P232" s="85">
        <f t="shared" si="38"/>
        <v>0</v>
      </c>
      <c r="Q232" s="85">
        <f t="shared" si="39"/>
        <v>0</v>
      </c>
      <c r="R232" s="85" t="str">
        <f t="shared" si="42"/>
        <v/>
      </c>
      <c r="S232" s="85">
        <f t="shared" si="40"/>
        <v>0</v>
      </c>
      <c r="T232" s="85">
        <f t="shared" si="43"/>
        <v>0</v>
      </c>
      <c r="U232" s="91">
        <f t="shared" si="46"/>
        <v>0</v>
      </c>
      <c r="V232" s="86"/>
      <c r="W232" s="85">
        <f t="shared" si="44"/>
        <v>0</v>
      </c>
      <c r="X232" s="86" t="s">
        <v>520</v>
      </c>
      <c r="Z232" s="1">
        <v>0</v>
      </c>
    </row>
    <row r="233" spans="1:26" ht="14.25" customHeight="1">
      <c r="B233" s="87"/>
      <c r="C233" s="87">
        <v>103100313</v>
      </c>
      <c r="D233" s="99" t="s">
        <v>368</v>
      </c>
      <c r="E233" s="87" t="s">
        <v>44</v>
      </c>
      <c r="F233" s="86">
        <v>0</v>
      </c>
      <c r="G233" s="86">
        <v>0</v>
      </c>
      <c r="H233" s="86">
        <v>0</v>
      </c>
      <c r="I233" s="86">
        <v>0</v>
      </c>
      <c r="J233" s="86">
        <v>0</v>
      </c>
      <c r="K233" s="86">
        <v>0</v>
      </c>
      <c r="L233" s="85">
        <f t="shared" si="45"/>
        <v>0</v>
      </c>
      <c r="M233" s="89">
        <v>0</v>
      </c>
      <c r="N233" s="90">
        <f t="shared" si="37"/>
        <v>0</v>
      </c>
      <c r="O233" s="90">
        <f t="shared" si="41"/>
        <v>0</v>
      </c>
      <c r="P233" s="85">
        <f t="shared" si="38"/>
        <v>0</v>
      </c>
      <c r="Q233" s="85">
        <f t="shared" si="39"/>
        <v>0</v>
      </c>
      <c r="R233" s="85" t="str">
        <f t="shared" si="42"/>
        <v/>
      </c>
      <c r="S233" s="85">
        <f t="shared" si="40"/>
        <v>0</v>
      </c>
      <c r="T233" s="85">
        <f t="shared" si="43"/>
        <v>0</v>
      </c>
      <c r="U233" s="91">
        <f t="shared" si="46"/>
        <v>0</v>
      </c>
      <c r="V233" s="86"/>
      <c r="W233" s="85">
        <f t="shared" si="44"/>
        <v>0</v>
      </c>
      <c r="X233" s="86" t="e">
        <v>#N/A</v>
      </c>
      <c r="Z233" s="1">
        <v>0</v>
      </c>
    </row>
    <row r="234" spans="1:26" ht="14.25" customHeight="1">
      <c r="B234" s="87"/>
      <c r="C234" s="87">
        <v>103100314</v>
      </c>
      <c r="D234" s="99" t="s">
        <v>124</v>
      </c>
      <c r="E234" s="87" t="s">
        <v>44</v>
      </c>
      <c r="F234" s="86">
        <v>1650</v>
      </c>
      <c r="G234" s="86">
        <v>1620</v>
      </c>
      <c r="H234" s="86">
        <v>1530</v>
      </c>
      <c r="I234" s="86">
        <v>1380</v>
      </c>
      <c r="J234" s="86">
        <v>1380</v>
      </c>
      <c r="K234" s="86">
        <v>1590</v>
      </c>
      <c r="L234" s="85">
        <f t="shared" si="45"/>
        <v>1307.1428571428571</v>
      </c>
      <c r="M234" s="89">
        <v>1490</v>
      </c>
      <c r="N234" s="90">
        <f t="shared" si="37"/>
        <v>182.85714285714289</v>
      </c>
      <c r="O234" s="90">
        <f t="shared" si="41"/>
        <v>653.57142857142856</v>
      </c>
      <c r="P234" s="85">
        <f t="shared" si="38"/>
        <v>348.57142857142821</v>
      </c>
      <c r="Q234" s="85">
        <f t="shared" si="39"/>
        <v>697.14285714285677</v>
      </c>
      <c r="R234" s="85" t="str">
        <f t="shared" si="42"/>
        <v/>
      </c>
      <c r="S234" s="85">
        <f t="shared" si="40"/>
        <v>1873.5714285714282</v>
      </c>
      <c r="T234" s="85">
        <f t="shared" si="43"/>
        <v>732.14285714285677</v>
      </c>
      <c r="U234" s="91">
        <v>1000</v>
      </c>
      <c r="V234" s="86"/>
      <c r="W234" s="85">
        <f t="shared" si="44"/>
        <v>1000</v>
      </c>
      <c r="X234" s="86" t="s">
        <v>521</v>
      </c>
      <c r="Z234" s="1">
        <v>0</v>
      </c>
    </row>
    <row r="235" spans="1:26" ht="14.25" customHeight="1">
      <c r="B235" s="87"/>
      <c r="C235" s="87">
        <v>103100315</v>
      </c>
      <c r="D235" s="99" t="s">
        <v>123</v>
      </c>
      <c r="E235" s="88" t="s">
        <v>44</v>
      </c>
      <c r="F235" s="86">
        <v>48660</v>
      </c>
      <c r="G235" s="86">
        <v>40085</v>
      </c>
      <c r="H235" s="86">
        <v>43845</v>
      </c>
      <c r="I235" s="86">
        <v>41505</v>
      </c>
      <c r="J235" s="86">
        <v>42585</v>
      </c>
      <c r="K235" s="86">
        <v>55415</v>
      </c>
      <c r="L235" s="85">
        <f t="shared" si="45"/>
        <v>38870.714285714283</v>
      </c>
      <c r="M235" s="89">
        <v>33575</v>
      </c>
      <c r="N235" s="90">
        <f t="shared" si="37"/>
        <v>-5295.7142857142826</v>
      </c>
      <c r="O235" s="90">
        <f t="shared" si="41"/>
        <v>19435.357142857141</v>
      </c>
      <c r="P235" s="85">
        <f t="shared" si="38"/>
        <v>10365.523809523798</v>
      </c>
      <c r="Q235" s="85">
        <f t="shared" si="39"/>
        <v>20731.047619047607</v>
      </c>
      <c r="R235" s="85" t="str">
        <f t="shared" si="42"/>
        <v/>
      </c>
      <c r="S235" s="85">
        <f t="shared" si="40"/>
        <v>55714.690476190459</v>
      </c>
      <c r="T235" s="85">
        <f t="shared" si="43"/>
        <v>32505.214285714264</v>
      </c>
      <c r="U235" s="91">
        <v>40000</v>
      </c>
      <c r="V235" s="86"/>
      <c r="W235" s="85">
        <f t="shared" si="44"/>
        <v>40000</v>
      </c>
      <c r="X235" s="86" t="s">
        <v>521</v>
      </c>
      <c r="Z235" s="1">
        <v>35000</v>
      </c>
    </row>
    <row r="236" spans="1:26" s="21" customFormat="1" ht="14.25" customHeight="1">
      <c r="B236" s="87"/>
      <c r="C236" s="87">
        <v>103100316</v>
      </c>
      <c r="D236" s="99" t="s">
        <v>149</v>
      </c>
      <c r="E236" s="87" t="s">
        <v>44</v>
      </c>
      <c r="F236" s="86">
        <v>17880</v>
      </c>
      <c r="G236" s="86">
        <v>14790</v>
      </c>
      <c r="H236" s="86">
        <v>15600</v>
      </c>
      <c r="I236" s="86">
        <v>15510</v>
      </c>
      <c r="J236" s="86">
        <v>15090</v>
      </c>
      <c r="K236" s="86">
        <v>18690</v>
      </c>
      <c r="L236" s="85">
        <f t="shared" si="45"/>
        <v>13937.142857142857</v>
      </c>
      <c r="M236" s="89">
        <v>10014</v>
      </c>
      <c r="N236" s="90">
        <f t="shared" si="37"/>
        <v>-3923.1428571428569</v>
      </c>
      <c r="O236" s="90">
        <f t="shared" si="41"/>
        <v>6968.5714285714284</v>
      </c>
      <c r="P236" s="93">
        <f t="shared" si="38"/>
        <v>3716.5714285714248</v>
      </c>
      <c r="Q236" s="93">
        <f t="shared" si="39"/>
        <v>7433.1428571428532</v>
      </c>
      <c r="R236" s="93" t="str">
        <f t="shared" si="42"/>
        <v/>
      </c>
      <c r="S236" s="93">
        <f t="shared" si="40"/>
        <v>19976.571428571424</v>
      </c>
      <c r="T236" s="93">
        <f t="shared" si="43"/>
        <v>13679.142857142853</v>
      </c>
      <c r="U236" s="91">
        <v>20000</v>
      </c>
      <c r="V236" s="86"/>
      <c r="W236" s="85">
        <f t="shared" si="44"/>
        <v>20000</v>
      </c>
      <c r="X236" s="86" t="s">
        <v>522</v>
      </c>
      <c r="Z236" s="21">
        <v>15000</v>
      </c>
    </row>
    <row r="237" spans="1:26" ht="14.25" customHeight="1">
      <c r="B237" s="87"/>
      <c r="C237" s="87">
        <v>103100317</v>
      </c>
      <c r="D237" s="99" t="s">
        <v>109</v>
      </c>
      <c r="E237" s="87" t="s">
        <v>423</v>
      </c>
      <c r="F237" s="86">
        <v>0</v>
      </c>
      <c r="G237" s="86">
        <v>0</v>
      </c>
      <c r="H237" s="86">
        <v>0</v>
      </c>
      <c r="I237" s="86">
        <v>0</v>
      </c>
      <c r="J237" s="86">
        <v>0</v>
      </c>
      <c r="K237" s="86">
        <v>0</v>
      </c>
      <c r="L237" s="85">
        <f t="shared" si="45"/>
        <v>0</v>
      </c>
      <c r="M237" s="89">
        <v>0</v>
      </c>
      <c r="N237" s="90">
        <f t="shared" si="37"/>
        <v>0</v>
      </c>
      <c r="O237" s="90">
        <f t="shared" si="41"/>
        <v>0</v>
      </c>
      <c r="P237" s="85">
        <f t="shared" si="38"/>
        <v>0</v>
      </c>
      <c r="Q237" s="85">
        <f t="shared" si="39"/>
        <v>0</v>
      </c>
      <c r="R237" s="85" t="str">
        <f t="shared" si="42"/>
        <v/>
      </c>
      <c r="S237" s="85">
        <f t="shared" si="40"/>
        <v>0</v>
      </c>
      <c r="T237" s="85">
        <f t="shared" si="43"/>
        <v>0</v>
      </c>
      <c r="U237" s="91">
        <f t="shared" si="46"/>
        <v>0</v>
      </c>
      <c r="V237" s="86"/>
      <c r="W237" s="85">
        <f t="shared" si="44"/>
        <v>0</v>
      </c>
      <c r="X237" s="86" t="e">
        <v>#N/A</v>
      </c>
      <c r="Z237" s="1">
        <v>0</v>
      </c>
    </row>
    <row r="238" spans="1:26" ht="14.25" customHeight="1">
      <c r="B238" s="87"/>
      <c r="C238" s="87">
        <v>103100320</v>
      </c>
      <c r="D238" s="99" t="s">
        <v>398</v>
      </c>
      <c r="E238" s="87" t="s">
        <v>7</v>
      </c>
      <c r="F238" s="86">
        <v>0</v>
      </c>
      <c r="G238" s="86">
        <v>0</v>
      </c>
      <c r="H238" s="86">
        <v>0</v>
      </c>
      <c r="I238" s="86">
        <v>0</v>
      </c>
      <c r="J238" s="86">
        <v>0</v>
      </c>
      <c r="K238" s="86">
        <v>0</v>
      </c>
      <c r="L238" s="85">
        <f t="shared" si="45"/>
        <v>0</v>
      </c>
      <c r="M238" s="89">
        <v>0</v>
      </c>
      <c r="N238" s="90">
        <f t="shared" si="37"/>
        <v>0</v>
      </c>
      <c r="O238" s="90">
        <f t="shared" si="41"/>
        <v>0</v>
      </c>
      <c r="P238" s="85">
        <f t="shared" si="38"/>
        <v>0</v>
      </c>
      <c r="Q238" s="85">
        <f t="shared" si="39"/>
        <v>0</v>
      </c>
      <c r="R238" s="85" t="str">
        <f t="shared" si="42"/>
        <v/>
      </c>
      <c r="S238" s="85">
        <f t="shared" si="40"/>
        <v>0</v>
      </c>
      <c r="T238" s="85">
        <f t="shared" si="43"/>
        <v>0</v>
      </c>
      <c r="U238" s="91">
        <f t="shared" si="46"/>
        <v>0</v>
      </c>
      <c r="V238" s="86"/>
      <c r="W238" s="85">
        <f t="shared" si="44"/>
        <v>0</v>
      </c>
      <c r="X238" s="86" t="s">
        <v>520</v>
      </c>
      <c r="Z238" s="1">
        <v>0</v>
      </c>
    </row>
    <row r="239" spans="1:26" ht="14.25" customHeight="1">
      <c r="B239" s="86"/>
      <c r="C239" s="86">
        <v>103100318</v>
      </c>
      <c r="D239" s="126" t="s">
        <v>157</v>
      </c>
      <c r="E239" s="86" t="s">
        <v>44</v>
      </c>
      <c r="F239" s="86">
        <v>42</v>
      </c>
      <c r="G239" s="86">
        <v>60</v>
      </c>
      <c r="H239" s="86">
        <v>50</v>
      </c>
      <c r="I239" s="86">
        <v>55</v>
      </c>
      <c r="J239" s="86">
        <v>59</v>
      </c>
      <c r="K239" s="86">
        <v>2</v>
      </c>
      <c r="L239" s="85">
        <f t="shared" si="45"/>
        <v>38.285714285714285</v>
      </c>
      <c r="M239" s="89">
        <v>111</v>
      </c>
      <c r="N239" s="90">
        <f t="shared" si="37"/>
        <v>72.714285714285722</v>
      </c>
      <c r="O239" s="90">
        <f t="shared" si="41"/>
        <v>19.142857142857142</v>
      </c>
      <c r="P239" s="85">
        <f t="shared" si="38"/>
        <v>10.209523809523798</v>
      </c>
      <c r="Q239" s="85">
        <f t="shared" si="39"/>
        <v>20.419047619047607</v>
      </c>
      <c r="R239" s="85" t="str">
        <f t="shared" si="42"/>
        <v/>
      </c>
      <c r="S239" s="85">
        <f t="shared" si="40"/>
        <v>54.876190476190459</v>
      </c>
      <c r="T239" s="85">
        <f t="shared" si="43"/>
        <v>-45.914285714285739</v>
      </c>
      <c r="U239" s="91">
        <f t="shared" si="46"/>
        <v>0</v>
      </c>
      <c r="V239" s="86"/>
      <c r="W239" s="85">
        <f t="shared" si="44"/>
        <v>0</v>
      </c>
      <c r="X239" s="86" t="s">
        <v>522</v>
      </c>
      <c r="Z239" s="1">
        <v>0</v>
      </c>
    </row>
    <row r="240" spans="1:26" s="16" customFormat="1" ht="14.25" customHeight="1">
      <c r="A240" s="1"/>
      <c r="B240" s="94"/>
      <c r="C240" s="94">
        <v>103100319</v>
      </c>
      <c r="D240" s="128" t="s">
        <v>342</v>
      </c>
      <c r="E240" s="87" t="s">
        <v>44</v>
      </c>
      <c r="F240" s="86">
        <v>193</v>
      </c>
      <c r="G240" s="86">
        <v>127</v>
      </c>
      <c r="H240" s="86">
        <v>115</v>
      </c>
      <c r="I240" s="86">
        <v>126</v>
      </c>
      <c r="J240" s="86">
        <v>162</v>
      </c>
      <c r="K240" s="86">
        <v>1</v>
      </c>
      <c r="L240" s="85">
        <f t="shared" si="45"/>
        <v>103.42857142857143</v>
      </c>
      <c r="M240" s="89">
        <v>92</v>
      </c>
      <c r="N240" s="90">
        <f>M240-L240</f>
        <v>-11.428571428571431</v>
      </c>
      <c r="O240" s="90">
        <f>L240/2</f>
        <v>51.714285714285715</v>
      </c>
      <c r="P240" s="85">
        <f>+L240*(0.0333333333333333)*$E$16</f>
        <v>27.580952380952354</v>
      </c>
      <c r="Q240" s="85">
        <f>+P240+((L240/30)*$E$16)</f>
        <v>55.161904761904736</v>
      </c>
      <c r="R240" s="85" t="str">
        <f>IF(L240=0,"",IF(M240-Q240&lt;=0,"*",""))</f>
        <v/>
      </c>
      <c r="S240" s="85">
        <f>+P240+((L240/30)*$E$17)</f>
        <v>148.24761904761903</v>
      </c>
      <c r="T240" s="85">
        <f>+(S240-P240)+(Q240-M240)</f>
        <v>83.828571428571408</v>
      </c>
      <c r="U240" s="91">
        <v>200</v>
      </c>
      <c r="V240" s="86"/>
      <c r="W240" s="85">
        <f t="shared" si="44"/>
        <v>200</v>
      </c>
      <c r="X240" s="86" t="s">
        <v>522</v>
      </c>
      <c r="Y240" s="82"/>
      <c r="Z240" s="16">
        <v>100</v>
      </c>
    </row>
    <row r="241" spans="2:27" ht="14.25" customHeight="1">
      <c r="B241" s="86"/>
      <c r="C241" s="86">
        <v>103100322</v>
      </c>
      <c r="D241" s="126" t="s">
        <v>297</v>
      </c>
      <c r="E241" s="86" t="s">
        <v>44</v>
      </c>
      <c r="F241" s="86">
        <v>0</v>
      </c>
      <c r="G241" s="86">
        <v>0</v>
      </c>
      <c r="H241" s="86">
        <v>0</v>
      </c>
      <c r="I241" s="86">
        <v>0</v>
      </c>
      <c r="J241" s="86">
        <v>0</v>
      </c>
      <c r="K241" s="86">
        <v>0</v>
      </c>
      <c r="L241" s="85">
        <f t="shared" si="45"/>
        <v>0</v>
      </c>
      <c r="M241" s="89">
        <v>0</v>
      </c>
      <c r="N241" s="90">
        <f t="shared" si="37"/>
        <v>0</v>
      </c>
      <c r="O241" s="90">
        <f t="shared" si="41"/>
        <v>0</v>
      </c>
      <c r="P241" s="85">
        <f t="shared" si="38"/>
        <v>0</v>
      </c>
      <c r="Q241" s="85">
        <f t="shared" si="39"/>
        <v>0</v>
      </c>
      <c r="R241" s="85" t="str">
        <f t="shared" si="42"/>
        <v/>
      </c>
      <c r="S241" s="85">
        <f t="shared" si="40"/>
        <v>0</v>
      </c>
      <c r="T241" s="85">
        <f t="shared" si="43"/>
        <v>0</v>
      </c>
      <c r="U241" s="91">
        <f t="shared" si="46"/>
        <v>0</v>
      </c>
      <c r="V241" s="86"/>
      <c r="W241" s="85">
        <f t="shared" si="44"/>
        <v>0</v>
      </c>
      <c r="X241" s="86" t="e">
        <v>#N/A</v>
      </c>
      <c r="Z241" s="1">
        <v>0</v>
      </c>
    </row>
    <row r="242" spans="2:27" ht="14.25" customHeight="1">
      <c r="B242" s="87"/>
      <c r="C242" s="87">
        <v>103100324</v>
      </c>
      <c r="D242" s="99" t="s">
        <v>467</v>
      </c>
      <c r="E242" s="87" t="s">
        <v>44</v>
      </c>
      <c r="F242" s="86">
        <v>5070</v>
      </c>
      <c r="G242" s="86">
        <v>4710</v>
      </c>
      <c r="H242" s="86">
        <v>4815</v>
      </c>
      <c r="I242" s="86">
        <v>4395</v>
      </c>
      <c r="J242" s="86">
        <v>5670</v>
      </c>
      <c r="K242" s="86">
        <v>7490</v>
      </c>
      <c r="L242" s="85">
        <f t="shared" si="45"/>
        <v>4592.8571428571431</v>
      </c>
      <c r="M242" s="89">
        <v>8670</v>
      </c>
      <c r="N242" s="90">
        <f t="shared" si="37"/>
        <v>4077.1428571428569</v>
      </c>
      <c r="O242" s="90">
        <f t="shared" si="41"/>
        <v>2296.4285714285716</v>
      </c>
      <c r="P242" s="85">
        <f t="shared" si="38"/>
        <v>1224.7619047619035</v>
      </c>
      <c r="Q242" s="85">
        <f t="shared" si="39"/>
        <v>2449.5238095238083</v>
      </c>
      <c r="R242" s="85" t="str">
        <f t="shared" si="42"/>
        <v/>
      </c>
      <c r="S242" s="85">
        <f t="shared" si="40"/>
        <v>6583.0952380952376</v>
      </c>
      <c r="T242" s="85">
        <f t="shared" si="43"/>
        <v>-862.14285714285779</v>
      </c>
      <c r="U242" s="91">
        <v>3000</v>
      </c>
      <c r="V242" s="86"/>
      <c r="W242" s="85">
        <f t="shared" si="44"/>
        <v>3000</v>
      </c>
      <c r="X242" s="86" t="s">
        <v>522</v>
      </c>
      <c r="Z242" s="1">
        <v>1000</v>
      </c>
    </row>
    <row r="243" spans="2:27" ht="14.25" customHeight="1">
      <c r="B243" s="87"/>
      <c r="C243" s="87">
        <v>103100328</v>
      </c>
      <c r="D243" s="99" t="s">
        <v>442</v>
      </c>
      <c r="E243" s="87" t="s">
        <v>44</v>
      </c>
      <c r="F243" s="86">
        <v>2460</v>
      </c>
      <c r="G243" s="86">
        <v>1780</v>
      </c>
      <c r="H243" s="86">
        <v>1960</v>
      </c>
      <c r="I243" s="86">
        <v>1680</v>
      </c>
      <c r="J243" s="86">
        <v>1830</v>
      </c>
      <c r="K243" s="86">
        <v>2490</v>
      </c>
      <c r="L243" s="85">
        <f t="shared" si="45"/>
        <v>1742.8571428571429</v>
      </c>
      <c r="M243" s="89">
        <v>1760</v>
      </c>
      <c r="N243" s="90">
        <f t="shared" si="37"/>
        <v>17.14285714285711</v>
      </c>
      <c r="O243" s="90">
        <f t="shared" si="41"/>
        <v>871.42857142857144</v>
      </c>
      <c r="P243" s="85">
        <f t="shared" si="38"/>
        <v>464.7619047619043</v>
      </c>
      <c r="Q243" s="85">
        <f t="shared" si="39"/>
        <v>929.52380952380906</v>
      </c>
      <c r="R243" s="85" t="str">
        <f t="shared" si="42"/>
        <v/>
      </c>
      <c r="S243" s="85">
        <f t="shared" si="40"/>
        <v>2498.0952380952376</v>
      </c>
      <c r="T243" s="85">
        <f t="shared" si="43"/>
        <v>1202.8571428571422</v>
      </c>
      <c r="U243" s="91">
        <v>2500</v>
      </c>
      <c r="V243" s="86"/>
      <c r="W243" s="85">
        <f t="shared" si="44"/>
        <v>2500</v>
      </c>
      <c r="X243" s="86" t="s">
        <v>521</v>
      </c>
      <c r="Z243" s="1">
        <v>1500</v>
      </c>
    </row>
    <row r="244" spans="2:27" ht="14.25" customHeight="1">
      <c r="B244" s="87"/>
      <c r="C244" s="87">
        <v>103100331</v>
      </c>
      <c r="D244" s="99" t="s">
        <v>146</v>
      </c>
      <c r="E244" s="87" t="s">
        <v>44</v>
      </c>
      <c r="F244" s="86">
        <v>13140</v>
      </c>
      <c r="G244" s="86">
        <v>11685</v>
      </c>
      <c r="H244" s="86">
        <v>12495</v>
      </c>
      <c r="I244" s="86">
        <v>11890</v>
      </c>
      <c r="J244" s="86">
        <v>10575</v>
      </c>
      <c r="K244" s="86">
        <v>14025</v>
      </c>
      <c r="L244" s="85">
        <f t="shared" si="45"/>
        <v>10544.285714285714</v>
      </c>
      <c r="M244" s="89">
        <v>11549</v>
      </c>
      <c r="N244" s="90">
        <v>15</v>
      </c>
      <c r="O244" s="90">
        <f t="shared" si="41"/>
        <v>5272.1428571428569</v>
      </c>
      <c r="P244" s="85">
        <f t="shared" si="38"/>
        <v>2811.8095238095207</v>
      </c>
      <c r="Q244" s="85">
        <f t="shared" si="39"/>
        <v>5623.6190476190441</v>
      </c>
      <c r="R244" s="85" t="str">
        <f t="shared" si="42"/>
        <v/>
      </c>
      <c r="S244" s="85">
        <f t="shared" si="40"/>
        <v>15113.476190476187</v>
      </c>
      <c r="T244" s="85">
        <f t="shared" si="43"/>
        <v>6376.2857142857101</v>
      </c>
      <c r="U244" s="91">
        <v>10000</v>
      </c>
      <c r="V244" s="86"/>
      <c r="W244" s="85">
        <f t="shared" si="44"/>
        <v>10000</v>
      </c>
      <c r="X244" s="86" t="s">
        <v>521</v>
      </c>
      <c r="Z244" s="1">
        <v>8100</v>
      </c>
    </row>
    <row r="245" spans="2:27" ht="14.25" customHeight="1">
      <c r="B245" s="86"/>
      <c r="C245" s="86">
        <v>103100332</v>
      </c>
      <c r="D245" s="126" t="s">
        <v>161</v>
      </c>
      <c r="E245" s="86" t="s">
        <v>44</v>
      </c>
      <c r="F245" s="86">
        <v>0</v>
      </c>
      <c r="G245" s="86">
        <v>0</v>
      </c>
      <c r="H245" s="86">
        <v>0</v>
      </c>
      <c r="I245" s="86">
        <v>0</v>
      </c>
      <c r="J245" s="86">
        <v>0</v>
      </c>
      <c r="K245" s="86">
        <v>0</v>
      </c>
      <c r="L245" s="85">
        <f t="shared" si="45"/>
        <v>0</v>
      </c>
      <c r="M245" s="89">
        <v>0</v>
      </c>
      <c r="N245" s="90">
        <f t="shared" si="37"/>
        <v>0</v>
      </c>
      <c r="O245" s="90">
        <f t="shared" si="41"/>
        <v>0</v>
      </c>
      <c r="P245" s="85">
        <f t="shared" si="38"/>
        <v>0</v>
      </c>
      <c r="Q245" s="85">
        <f t="shared" si="39"/>
        <v>0</v>
      </c>
      <c r="R245" s="85" t="str">
        <f t="shared" si="42"/>
        <v/>
      </c>
      <c r="S245" s="85">
        <f t="shared" si="40"/>
        <v>0</v>
      </c>
      <c r="T245" s="85">
        <f t="shared" si="43"/>
        <v>0</v>
      </c>
      <c r="U245" s="91">
        <f t="shared" si="46"/>
        <v>0</v>
      </c>
      <c r="V245" s="86"/>
      <c r="W245" s="85">
        <f t="shared" si="44"/>
        <v>0</v>
      </c>
      <c r="X245" s="86" t="e">
        <v>#N/A</v>
      </c>
      <c r="Z245" s="1">
        <v>0</v>
      </c>
    </row>
    <row r="246" spans="2:27" ht="14.25" customHeight="1">
      <c r="B246" s="86"/>
      <c r="C246" s="86">
        <v>103100333</v>
      </c>
      <c r="D246" s="126" t="s">
        <v>203</v>
      </c>
      <c r="E246" s="86" t="s">
        <v>44</v>
      </c>
      <c r="F246" s="86">
        <v>0</v>
      </c>
      <c r="G246" s="86">
        <v>0</v>
      </c>
      <c r="H246" s="86">
        <v>0</v>
      </c>
      <c r="I246" s="86">
        <v>0</v>
      </c>
      <c r="J246" s="86">
        <v>0</v>
      </c>
      <c r="K246" s="86">
        <v>0</v>
      </c>
      <c r="L246" s="85">
        <f t="shared" si="45"/>
        <v>0</v>
      </c>
      <c r="M246" s="89">
        <v>0</v>
      </c>
      <c r="N246" s="90">
        <f t="shared" si="37"/>
        <v>0</v>
      </c>
      <c r="O246" s="90">
        <f t="shared" si="41"/>
        <v>0</v>
      </c>
      <c r="P246" s="85">
        <f t="shared" si="38"/>
        <v>0</v>
      </c>
      <c r="Q246" s="85">
        <f t="shared" si="39"/>
        <v>0</v>
      </c>
      <c r="R246" s="85" t="str">
        <f t="shared" si="42"/>
        <v/>
      </c>
      <c r="S246" s="85">
        <f t="shared" si="40"/>
        <v>0</v>
      </c>
      <c r="T246" s="85">
        <f t="shared" si="43"/>
        <v>0</v>
      </c>
      <c r="U246" s="91">
        <f t="shared" si="46"/>
        <v>0</v>
      </c>
      <c r="V246" s="86"/>
      <c r="W246" s="85">
        <f t="shared" si="44"/>
        <v>0</v>
      </c>
      <c r="X246" s="86" t="e">
        <v>#N/A</v>
      </c>
      <c r="Z246" s="1">
        <v>0</v>
      </c>
    </row>
    <row r="247" spans="2:27" ht="14.25" customHeight="1">
      <c r="B247" s="87"/>
      <c r="C247" s="87">
        <v>103100334</v>
      </c>
      <c r="D247" s="99" t="s">
        <v>159</v>
      </c>
      <c r="E247" s="87" t="s">
        <v>44</v>
      </c>
      <c r="F247" s="86">
        <v>920</v>
      </c>
      <c r="G247" s="86">
        <v>540</v>
      </c>
      <c r="H247" s="86">
        <v>750</v>
      </c>
      <c r="I247" s="86">
        <v>600</v>
      </c>
      <c r="J247" s="86">
        <v>510</v>
      </c>
      <c r="K247" s="86">
        <v>750</v>
      </c>
      <c r="L247" s="85">
        <f t="shared" si="45"/>
        <v>581.42857142857144</v>
      </c>
      <c r="M247" s="89">
        <v>410</v>
      </c>
      <c r="N247" s="90">
        <f t="shared" si="37"/>
        <v>-171.42857142857144</v>
      </c>
      <c r="O247" s="90">
        <f t="shared" si="41"/>
        <v>290.71428571428572</v>
      </c>
      <c r="P247" s="85">
        <f t="shared" si="38"/>
        <v>155.04761904761889</v>
      </c>
      <c r="Q247" s="85">
        <f t="shared" si="39"/>
        <v>310.09523809523796</v>
      </c>
      <c r="R247" s="85" t="str">
        <f t="shared" ref="R247:R278" si="47">IF(L247=0,"",IF(M247-Q247&lt;=0,"*",""))</f>
        <v/>
      </c>
      <c r="S247" s="85">
        <f t="shared" si="40"/>
        <v>833.38095238095229</v>
      </c>
      <c r="T247" s="85">
        <f t="shared" ref="T247:T278" si="48">+(S247-P247)+(Q247-M247)</f>
        <v>578.42857142857133</v>
      </c>
      <c r="U247" s="91">
        <f t="shared" si="46"/>
        <v>600</v>
      </c>
      <c r="V247" s="86"/>
      <c r="W247" s="85">
        <f t="shared" si="44"/>
        <v>600</v>
      </c>
      <c r="X247" s="86" t="s">
        <v>521</v>
      </c>
      <c r="Z247" s="1">
        <v>0</v>
      </c>
    </row>
    <row r="248" spans="2:27" ht="14.25" customHeight="1">
      <c r="B248" s="87"/>
      <c r="C248" s="87">
        <v>103100335</v>
      </c>
      <c r="D248" s="129" t="s">
        <v>181</v>
      </c>
      <c r="E248" s="87" t="s">
        <v>44</v>
      </c>
      <c r="F248" s="86">
        <v>408</v>
      </c>
      <c r="G248" s="86">
        <v>236</v>
      </c>
      <c r="H248" s="86">
        <v>339</v>
      </c>
      <c r="I248" s="86">
        <v>295</v>
      </c>
      <c r="J248" s="86">
        <v>169</v>
      </c>
      <c r="K248" s="86">
        <v>192</v>
      </c>
      <c r="L248" s="85">
        <f t="shared" si="45"/>
        <v>234.14285714285714</v>
      </c>
      <c r="M248" s="89">
        <v>573</v>
      </c>
      <c r="N248" s="90">
        <f t="shared" si="37"/>
        <v>338.85714285714289</v>
      </c>
      <c r="O248" s="90">
        <f t="shared" si="41"/>
        <v>117.07142857142857</v>
      </c>
      <c r="P248" s="85">
        <f t="shared" si="38"/>
        <v>62.438095238095173</v>
      </c>
      <c r="Q248" s="85">
        <f t="shared" si="39"/>
        <v>124.8761904761904</v>
      </c>
      <c r="R248" s="85" t="str">
        <f t="shared" si="47"/>
        <v/>
      </c>
      <c r="S248" s="85">
        <f t="shared" si="40"/>
        <v>335.60476190476186</v>
      </c>
      <c r="T248" s="85">
        <f t="shared" si="48"/>
        <v>-174.95714285714291</v>
      </c>
      <c r="U248" s="91">
        <f t="shared" si="46"/>
        <v>0</v>
      </c>
      <c r="V248" s="86"/>
      <c r="W248" s="85">
        <f t="shared" si="44"/>
        <v>0</v>
      </c>
      <c r="X248" s="86" t="s">
        <v>521</v>
      </c>
      <c r="Z248" s="1">
        <v>0</v>
      </c>
    </row>
    <row r="249" spans="2:27" ht="14.25" customHeight="1">
      <c r="B249" s="87"/>
      <c r="C249" s="87">
        <v>103100336</v>
      </c>
      <c r="D249" s="99" t="s">
        <v>140</v>
      </c>
      <c r="E249" s="87" t="s">
        <v>44</v>
      </c>
      <c r="F249" s="86">
        <v>69</v>
      </c>
      <c r="G249" s="86">
        <v>48</v>
      </c>
      <c r="H249" s="86">
        <v>35</v>
      </c>
      <c r="I249" s="86">
        <v>70</v>
      </c>
      <c r="J249" s="86">
        <v>125</v>
      </c>
      <c r="K249" s="86">
        <v>225</v>
      </c>
      <c r="L249" s="85">
        <f t="shared" si="45"/>
        <v>81.714285714285708</v>
      </c>
      <c r="M249" s="89">
        <v>207</v>
      </c>
      <c r="N249" s="90">
        <f t="shared" si="37"/>
        <v>125.28571428571429</v>
      </c>
      <c r="O249" s="90">
        <f t="shared" si="41"/>
        <v>40.857142857142854</v>
      </c>
      <c r="P249" s="85">
        <f t="shared" si="38"/>
        <v>21.790476190476166</v>
      </c>
      <c r="Q249" s="85">
        <f t="shared" si="39"/>
        <v>43.580952380952354</v>
      </c>
      <c r="R249" s="85" t="str">
        <f t="shared" si="47"/>
        <v/>
      </c>
      <c r="S249" s="85">
        <f t="shared" si="40"/>
        <v>117.12380952380948</v>
      </c>
      <c r="T249" s="85">
        <f t="shared" si="48"/>
        <v>-68.085714285714346</v>
      </c>
      <c r="U249" s="91">
        <v>300</v>
      </c>
      <c r="V249" s="86"/>
      <c r="W249" s="85">
        <f t="shared" si="44"/>
        <v>300</v>
      </c>
      <c r="X249" s="86" t="s">
        <v>520</v>
      </c>
      <c r="Z249" s="1">
        <v>0</v>
      </c>
    </row>
    <row r="250" spans="2:27" ht="14.25" customHeight="1">
      <c r="B250" s="87"/>
      <c r="C250" s="87">
        <v>103100337</v>
      </c>
      <c r="D250" s="99" t="s">
        <v>275</v>
      </c>
      <c r="E250" s="87" t="s">
        <v>44</v>
      </c>
      <c r="F250" s="86">
        <v>0</v>
      </c>
      <c r="G250" s="86">
        <v>1</v>
      </c>
      <c r="H250" s="86">
        <v>1</v>
      </c>
      <c r="I250" s="86">
        <v>0</v>
      </c>
      <c r="J250" s="86">
        <v>0</v>
      </c>
      <c r="K250" s="86">
        <v>0</v>
      </c>
      <c r="L250" s="85">
        <f t="shared" si="45"/>
        <v>0.2857142857142857</v>
      </c>
      <c r="M250" s="89">
        <v>5</v>
      </c>
      <c r="N250" s="90">
        <f t="shared" si="37"/>
        <v>4.7142857142857144</v>
      </c>
      <c r="O250" s="90">
        <f t="shared" si="41"/>
        <v>0.14285714285714285</v>
      </c>
      <c r="P250" s="85">
        <f t="shared" si="38"/>
        <v>7.61904761904761E-2</v>
      </c>
      <c r="Q250" s="85">
        <f t="shared" si="39"/>
        <v>0.15238095238095228</v>
      </c>
      <c r="R250" s="85" t="str">
        <f t="shared" si="47"/>
        <v/>
      </c>
      <c r="S250" s="85">
        <f t="shared" si="40"/>
        <v>0.4095238095238094</v>
      </c>
      <c r="T250" s="85">
        <f t="shared" si="48"/>
        <v>-4.5142857142857151</v>
      </c>
      <c r="U250" s="91">
        <f t="shared" si="46"/>
        <v>0</v>
      </c>
      <c r="V250" s="86"/>
      <c r="W250" s="85">
        <f t="shared" si="44"/>
        <v>0</v>
      </c>
      <c r="X250" s="86" t="s">
        <v>520</v>
      </c>
      <c r="Z250" s="1">
        <v>0</v>
      </c>
    </row>
    <row r="251" spans="2:27" ht="14.25" customHeight="1">
      <c r="B251" s="86"/>
      <c r="C251" s="86">
        <v>103100338</v>
      </c>
      <c r="D251" s="126" t="s">
        <v>138</v>
      </c>
      <c r="E251" s="86" t="s">
        <v>19</v>
      </c>
      <c r="F251" s="86">
        <v>0</v>
      </c>
      <c r="G251" s="86">
        <v>0</v>
      </c>
      <c r="H251" s="86">
        <v>0</v>
      </c>
      <c r="I251" s="86">
        <v>0</v>
      </c>
      <c r="J251" s="86">
        <v>0</v>
      </c>
      <c r="K251" s="86">
        <v>0</v>
      </c>
      <c r="L251" s="85">
        <f t="shared" si="45"/>
        <v>0</v>
      </c>
      <c r="M251" s="89">
        <v>4</v>
      </c>
      <c r="N251" s="90">
        <f t="shared" si="37"/>
        <v>4</v>
      </c>
      <c r="O251" s="90">
        <f t="shared" si="41"/>
        <v>0</v>
      </c>
      <c r="P251" s="85">
        <f t="shared" si="38"/>
        <v>0</v>
      </c>
      <c r="Q251" s="85">
        <f t="shared" si="39"/>
        <v>0</v>
      </c>
      <c r="R251" s="85" t="str">
        <f t="shared" si="47"/>
        <v/>
      </c>
      <c r="S251" s="85">
        <f t="shared" si="40"/>
        <v>0</v>
      </c>
      <c r="T251" s="85">
        <f t="shared" si="48"/>
        <v>-4</v>
      </c>
      <c r="U251" s="91">
        <f t="shared" si="46"/>
        <v>0</v>
      </c>
      <c r="V251" s="86"/>
      <c r="W251" s="85">
        <f t="shared" si="44"/>
        <v>0</v>
      </c>
      <c r="X251" s="86" t="s">
        <v>522</v>
      </c>
      <c r="Z251" s="1">
        <v>4</v>
      </c>
    </row>
    <row r="252" spans="2:27" ht="14.25" customHeight="1">
      <c r="B252" s="87"/>
      <c r="C252" s="87">
        <v>103100339</v>
      </c>
      <c r="D252" s="99" t="s">
        <v>129</v>
      </c>
      <c r="E252" s="88" t="s">
        <v>44</v>
      </c>
      <c r="F252" s="86">
        <v>180</v>
      </c>
      <c r="G252" s="86">
        <v>120</v>
      </c>
      <c r="H252" s="86">
        <v>120</v>
      </c>
      <c r="I252" s="86">
        <v>90</v>
      </c>
      <c r="J252" s="86">
        <v>135</v>
      </c>
      <c r="K252" s="86">
        <v>210</v>
      </c>
      <c r="L252" s="85">
        <f t="shared" si="45"/>
        <v>122.14285714285714</v>
      </c>
      <c r="M252" s="89">
        <v>225</v>
      </c>
      <c r="N252" s="90">
        <f t="shared" si="37"/>
        <v>102.85714285714286</v>
      </c>
      <c r="O252" s="90">
        <f t="shared" si="41"/>
        <v>61.071428571428569</v>
      </c>
      <c r="P252" s="85">
        <f t="shared" si="38"/>
        <v>32.571428571428534</v>
      </c>
      <c r="Q252" s="85">
        <f t="shared" si="39"/>
        <v>65.14285714285711</v>
      </c>
      <c r="R252" s="85" t="str">
        <f t="shared" si="47"/>
        <v/>
      </c>
      <c r="S252" s="85">
        <f t="shared" si="40"/>
        <v>175.07142857142853</v>
      </c>
      <c r="T252" s="85">
        <f t="shared" si="48"/>
        <v>-17.35714285714289</v>
      </c>
      <c r="U252" s="91">
        <v>120</v>
      </c>
      <c r="V252" s="86"/>
      <c r="W252" s="85">
        <f t="shared" si="44"/>
        <v>120</v>
      </c>
      <c r="X252" s="86" t="s">
        <v>522</v>
      </c>
      <c r="Y252" s="1" t="s">
        <v>528</v>
      </c>
      <c r="Z252" s="1">
        <v>120</v>
      </c>
      <c r="AA252" s="1" t="s">
        <v>528</v>
      </c>
    </row>
    <row r="253" spans="2:27" ht="14.25" customHeight="1">
      <c r="B253" s="86"/>
      <c r="C253" s="86">
        <v>103100340</v>
      </c>
      <c r="D253" s="126" t="s">
        <v>514</v>
      </c>
      <c r="E253" s="88" t="s">
        <v>44</v>
      </c>
      <c r="F253" s="86">
        <v>5880</v>
      </c>
      <c r="G253" s="86">
        <v>5010</v>
      </c>
      <c r="H253" s="86">
        <v>5760</v>
      </c>
      <c r="I253" s="86">
        <v>4980</v>
      </c>
      <c r="J253" s="86">
        <v>5460</v>
      </c>
      <c r="K253" s="86">
        <v>6600</v>
      </c>
      <c r="L253" s="85">
        <f t="shared" si="45"/>
        <v>4812.8571428571431</v>
      </c>
      <c r="M253" s="89">
        <v>5138</v>
      </c>
      <c r="N253" s="90">
        <f t="shared" si="37"/>
        <v>325.14285714285688</v>
      </c>
      <c r="O253" s="90">
        <f t="shared" si="41"/>
        <v>2406.4285714285716</v>
      </c>
      <c r="P253" s="85">
        <f t="shared" si="38"/>
        <v>1283.4285714285702</v>
      </c>
      <c r="Q253" s="85">
        <f t="shared" si="39"/>
        <v>2566.8571428571418</v>
      </c>
      <c r="R253" s="85" t="str">
        <f t="shared" si="47"/>
        <v/>
      </c>
      <c r="S253" s="85">
        <f t="shared" si="40"/>
        <v>6898.4285714285706</v>
      </c>
      <c r="T253" s="85">
        <f t="shared" si="48"/>
        <v>3043.8571428571418</v>
      </c>
      <c r="U253" s="91">
        <v>4000</v>
      </c>
      <c r="V253" s="86"/>
      <c r="W253" s="85">
        <f t="shared" si="44"/>
        <v>4000</v>
      </c>
      <c r="X253" s="86" t="s">
        <v>521</v>
      </c>
      <c r="Z253" s="1">
        <v>3500</v>
      </c>
    </row>
    <row r="254" spans="2:27" ht="14.25" customHeight="1">
      <c r="B254" s="87"/>
      <c r="C254" s="87">
        <v>103100341</v>
      </c>
      <c r="D254" s="99" t="s">
        <v>271</v>
      </c>
      <c r="E254" s="88" t="s">
        <v>44</v>
      </c>
      <c r="F254" s="86">
        <v>0</v>
      </c>
      <c r="G254" s="86">
        <v>0</v>
      </c>
      <c r="H254" s="86">
        <v>0</v>
      </c>
      <c r="I254" s="86">
        <v>0</v>
      </c>
      <c r="J254" s="86">
        <v>0</v>
      </c>
      <c r="K254" s="86">
        <v>0</v>
      </c>
      <c r="L254" s="85">
        <f t="shared" si="45"/>
        <v>0</v>
      </c>
      <c r="M254" s="89">
        <v>0</v>
      </c>
      <c r="N254" s="90">
        <f t="shared" si="37"/>
        <v>0</v>
      </c>
      <c r="O254" s="90">
        <f t="shared" si="41"/>
        <v>0</v>
      </c>
      <c r="P254" s="85">
        <f t="shared" si="38"/>
        <v>0</v>
      </c>
      <c r="Q254" s="85">
        <f t="shared" si="39"/>
        <v>0</v>
      </c>
      <c r="R254" s="85" t="str">
        <f t="shared" si="47"/>
        <v/>
      </c>
      <c r="S254" s="85">
        <f t="shared" si="40"/>
        <v>0</v>
      </c>
      <c r="T254" s="85">
        <f t="shared" si="48"/>
        <v>0</v>
      </c>
      <c r="U254" s="91">
        <f t="shared" si="46"/>
        <v>0</v>
      </c>
      <c r="V254" s="86"/>
      <c r="W254" s="85">
        <f t="shared" si="44"/>
        <v>0</v>
      </c>
      <c r="X254" s="86" t="s">
        <v>520</v>
      </c>
      <c r="Z254" s="1">
        <v>0</v>
      </c>
    </row>
    <row r="255" spans="2:27" s="21" customFormat="1" ht="14.25" customHeight="1">
      <c r="B255" s="87"/>
      <c r="C255" s="87">
        <v>103100342</v>
      </c>
      <c r="D255" s="99" t="s">
        <v>103</v>
      </c>
      <c r="E255" s="87" t="s">
        <v>425</v>
      </c>
      <c r="F255" s="86">
        <v>0</v>
      </c>
      <c r="G255" s="86">
        <v>0</v>
      </c>
      <c r="H255" s="86">
        <v>0</v>
      </c>
      <c r="I255" s="86">
        <v>0</v>
      </c>
      <c r="J255" s="86">
        <v>1</v>
      </c>
      <c r="K255" s="86">
        <v>1</v>
      </c>
      <c r="L255" s="85">
        <f t="shared" si="45"/>
        <v>0.2857142857142857</v>
      </c>
      <c r="M255" s="89">
        <v>8</v>
      </c>
      <c r="N255" s="90">
        <f t="shared" si="37"/>
        <v>7.7142857142857144</v>
      </c>
      <c r="O255" s="90">
        <f t="shared" si="41"/>
        <v>0.14285714285714285</v>
      </c>
      <c r="P255" s="93">
        <f t="shared" si="38"/>
        <v>7.61904761904761E-2</v>
      </c>
      <c r="Q255" s="93">
        <f t="shared" si="39"/>
        <v>0.15238095238095228</v>
      </c>
      <c r="R255" s="93" t="str">
        <f t="shared" si="47"/>
        <v/>
      </c>
      <c r="S255" s="93">
        <f t="shared" si="40"/>
        <v>0.4095238095238094</v>
      </c>
      <c r="T255" s="93">
        <f t="shared" si="48"/>
        <v>-7.5142857142857151</v>
      </c>
      <c r="U255" s="91">
        <f t="shared" si="46"/>
        <v>0</v>
      </c>
      <c r="V255" s="86"/>
      <c r="W255" s="85">
        <f t="shared" si="44"/>
        <v>0</v>
      </c>
      <c r="X255" s="86" t="s">
        <v>520</v>
      </c>
      <c r="Z255" s="21">
        <v>0</v>
      </c>
    </row>
    <row r="256" spans="2:27" ht="14.25" customHeight="1">
      <c r="B256" s="87"/>
      <c r="C256" s="87">
        <v>103100343</v>
      </c>
      <c r="D256" s="99" t="s">
        <v>179</v>
      </c>
      <c r="E256" s="87" t="s">
        <v>44</v>
      </c>
      <c r="F256" s="86">
        <v>0</v>
      </c>
      <c r="G256" s="86">
        <v>7</v>
      </c>
      <c r="H256" s="86">
        <v>35</v>
      </c>
      <c r="I256" s="86">
        <v>84</v>
      </c>
      <c r="J256" s="86">
        <v>35</v>
      </c>
      <c r="K256" s="86">
        <v>21</v>
      </c>
      <c r="L256" s="85">
        <f t="shared" si="45"/>
        <v>26</v>
      </c>
      <c r="M256" s="89">
        <v>180</v>
      </c>
      <c r="N256" s="90">
        <f t="shared" si="37"/>
        <v>154</v>
      </c>
      <c r="O256" s="90">
        <f t="shared" si="41"/>
        <v>13</v>
      </c>
      <c r="P256" s="85">
        <f t="shared" si="38"/>
        <v>6.9333333333333265</v>
      </c>
      <c r="Q256" s="85">
        <f t="shared" si="39"/>
        <v>13.86666666666666</v>
      </c>
      <c r="R256" s="85" t="str">
        <f t="shared" si="47"/>
        <v/>
      </c>
      <c r="S256" s="85">
        <f t="shared" si="40"/>
        <v>37.266666666666666</v>
      </c>
      <c r="T256" s="85">
        <f t="shared" si="48"/>
        <v>-135.79999999999998</v>
      </c>
      <c r="U256" s="91">
        <f t="shared" si="46"/>
        <v>0</v>
      </c>
      <c r="V256" s="86"/>
      <c r="W256" s="85">
        <f t="shared" si="44"/>
        <v>0</v>
      </c>
      <c r="X256" s="86" t="s">
        <v>521</v>
      </c>
      <c r="Z256" s="1">
        <v>0</v>
      </c>
    </row>
    <row r="257" spans="2:26" ht="14.25" customHeight="1">
      <c r="B257" s="86"/>
      <c r="C257" s="86">
        <v>103100344</v>
      </c>
      <c r="D257" s="126" t="s">
        <v>104</v>
      </c>
      <c r="E257" s="86" t="s">
        <v>44</v>
      </c>
      <c r="F257" s="86">
        <v>279</v>
      </c>
      <c r="G257" s="86">
        <v>470</v>
      </c>
      <c r="H257" s="86">
        <v>294</v>
      </c>
      <c r="I257" s="86">
        <v>301</v>
      </c>
      <c r="J257" s="86">
        <v>391</v>
      </c>
      <c r="K257" s="86">
        <v>445</v>
      </c>
      <c r="L257" s="85">
        <f t="shared" si="45"/>
        <v>311.42857142857144</v>
      </c>
      <c r="M257" s="89">
        <v>518</v>
      </c>
      <c r="N257" s="90">
        <f t="shared" si="37"/>
        <v>206.57142857142856</v>
      </c>
      <c r="O257" s="90">
        <f t="shared" si="41"/>
        <v>155.71428571428572</v>
      </c>
      <c r="P257" s="85">
        <f t="shared" si="38"/>
        <v>83.047619047618966</v>
      </c>
      <c r="Q257" s="85">
        <f t="shared" si="39"/>
        <v>166.09523809523802</v>
      </c>
      <c r="R257" s="85" t="str">
        <f t="shared" si="47"/>
        <v/>
      </c>
      <c r="S257" s="85">
        <f t="shared" si="40"/>
        <v>446.38095238095235</v>
      </c>
      <c r="T257" s="85">
        <f t="shared" si="48"/>
        <v>11.428571428571388</v>
      </c>
      <c r="U257" s="91">
        <v>500</v>
      </c>
      <c r="V257" s="86"/>
      <c r="W257" s="85">
        <f t="shared" si="44"/>
        <v>500</v>
      </c>
      <c r="X257" s="86" t="s">
        <v>521</v>
      </c>
      <c r="Z257" s="1">
        <v>0</v>
      </c>
    </row>
    <row r="258" spans="2:26" ht="14.25" customHeight="1">
      <c r="B258" s="86"/>
      <c r="C258" s="86">
        <v>103100345</v>
      </c>
      <c r="D258" s="126" t="s">
        <v>298</v>
      </c>
      <c r="E258" s="86" t="s">
        <v>44</v>
      </c>
      <c r="F258" s="86">
        <v>0</v>
      </c>
      <c r="G258" s="86">
        <v>0</v>
      </c>
      <c r="H258" s="86">
        <v>0</v>
      </c>
      <c r="I258" s="86">
        <v>0</v>
      </c>
      <c r="J258" s="86">
        <v>0</v>
      </c>
      <c r="K258" s="86">
        <v>0</v>
      </c>
      <c r="L258" s="85">
        <f t="shared" si="45"/>
        <v>0</v>
      </c>
      <c r="M258" s="89">
        <v>0</v>
      </c>
      <c r="N258" s="90">
        <f t="shared" si="37"/>
        <v>0</v>
      </c>
      <c r="O258" s="90">
        <f t="shared" si="41"/>
        <v>0</v>
      </c>
      <c r="P258" s="85">
        <f t="shared" si="38"/>
        <v>0</v>
      </c>
      <c r="Q258" s="85">
        <f t="shared" si="39"/>
        <v>0</v>
      </c>
      <c r="R258" s="85" t="str">
        <f t="shared" si="47"/>
        <v/>
      </c>
      <c r="S258" s="85">
        <f t="shared" si="40"/>
        <v>0</v>
      </c>
      <c r="T258" s="85">
        <f t="shared" si="48"/>
        <v>0</v>
      </c>
      <c r="U258" s="91">
        <f t="shared" si="46"/>
        <v>0</v>
      </c>
      <c r="V258" s="86"/>
      <c r="W258" s="85">
        <f t="shared" si="44"/>
        <v>0</v>
      </c>
      <c r="X258" s="86" t="s">
        <v>523</v>
      </c>
      <c r="Z258" s="1">
        <v>0</v>
      </c>
    </row>
    <row r="259" spans="2:26" ht="14.25" customHeight="1">
      <c r="B259" s="87"/>
      <c r="C259" s="87">
        <v>103100347</v>
      </c>
      <c r="D259" s="99" t="s">
        <v>364</v>
      </c>
      <c r="E259" s="87" t="s">
        <v>44</v>
      </c>
      <c r="F259" s="86">
        <v>0</v>
      </c>
      <c r="G259" s="86">
        <v>0</v>
      </c>
      <c r="H259" s="86">
        <v>0</v>
      </c>
      <c r="I259" s="86">
        <v>0</v>
      </c>
      <c r="J259" s="86">
        <v>0</v>
      </c>
      <c r="K259" s="86">
        <v>0</v>
      </c>
      <c r="L259" s="85">
        <f t="shared" si="45"/>
        <v>0</v>
      </c>
      <c r="M259" s="89">
        <v>0</v>
      </c>
      <c r="N259" s="90">
        <f t="shared" si="37"/>
        <v>0</v>
      </c>
      <c r="O259" s="90">
        <f t="shared" si="41"/>
        <v>0</v>
      </c>
      <c r="P259" s="85">
        <f t="shared" si="38"/>
        <v>0</v>
      </c>
      <c r="Q259" s="85">
        <f t="shared" si="39"/>
        <v>0</v>
      </c>
      <c r="R259" s="85" t="str">
        <f t="shared" si="47"/>
        <v/>
      </c>
      <c r="S259" s="85">
        <f t="shared" si="40"/>
        <v>0</v>
      </c>
      <c r="T259" s="85">
        <f t="shared" si="48"/>
        <v>0</v>
      </c>
      <c r="U259" s="91">
        <f t="shared" si="46"/>
        <v>0</v>
      </c>
      <c r="V259" s="86"/>
      <c r="W259" s="85">
        <f t="shared" si="44"/>
        <v>0</v>
      </c>
      <c r="X259" s="86" t="s">
        <v>521</v>
      </c>
      <c r="Z259" s="1">
        <v>0</v>
      </c>
    </row>
    <row r="260" spans="2:26" ht="14.25" customHeight="1">
      <c r="B260" s="87"/>
      <c r="C260" s="87">
        <v>103100350</v>
      </c>
      <c r="D260" s="99" t="s">
        <v>190</v>
      </c>
      <c r="E260" s="88" t="s">
        <v>44</v>
      </c>
      <c r="F260" s="86">
        <v>0</v>
      </c>
      <c r="G260" s="86">
        <v>0</v>
      </c>
      <c r="H260" s="86">
        <v>0</v>
      </c>
      <c r="I260" s="86">
        <v>0</v>
      </c>
      <c r="J260" s="86">
        <v>0</v>
      </c>
      <c r="K260" s="86">
        <v>0</v>
      </c>
      <c r="L260" s="85">
        <f t="shared" si="45"/>
        <v>0</v>
      </c>
      <c r="M260" s="89">
        <v>0</v>
      </c>
      <c r="N260" s="90">
        <f t="shared" si="37"/>
        <v>0</v>
      </c>
      <c r="O260" s="90">
        <f t="shared" si="41"/>
        <v>0</v>
      </c>
      <c r="P260" s="85">
        <f t="shared" si="38"/>
        <v>0</v>
      </c>
      <c r="Q260" s="85">
        <f t="shared" si="39"/>
        <v>0</v>
      </c>
      <c r="R260" s="85" t="str">
        <f t="shared" si="47"/>
        <v/>
      </c>
      <c r="S260" s="85">
        <f t="shared" si="40"/>
        <v>0</v>
      </c>
      <c r="T260" s="85">
        <f t="shared" si="48"/>
        <v>0</v>
      </c>
      <c r="U260" s="91">
        <f t="shared" si="46"/>
        <v>0</v>
      </c>
      <c r="V260" s="86"/>
      <c r="W260" s="85">
        <f t="shared" si="44"/>
        <v>0</v>
      </c>
      <c r="X260" s="86" t="e">
        <v>#N/A</v>
      </c>
      <c r="Z260" s="1">
        <v>0</v>
      </c>
    </row>
    <row r="261" spans="2:26" ht="14.25" customHeight="1">
      <c r="B261" s="86"/>
      <c r="C261" s="86">
        <v>103100351</v>
      </c>
      <c r="D261" s="126" t="s">
        <v>299</v>
      </c>
      <c r="E261" s="86" t="s">
        <v>19</v>
      </c>
      <c r="F261" s="86">
        <v>0</v>
      </c>
      <c r="G261" s="86">
        <v>0</v>
      </c>
      <c r="H261" s="86">
        <v>0</v>
      </c>
      <c r="I261" s="86">
        <v>0</v>
      </c>
      <c r="J261" s="86">
        <v>0</v>
      </c>
      <c r="K261" s="86">
        <v>0</v>
      </c>
      <c r="L261" s="85">
        <f t="shared" si="45"/>
        <v>0</v>
      </c>
      <c r="M261" s="89">
        <v>1</v>
      </c>
      <c r="N261" s="90">
        <f t="shared" si="37"/>
        <v>1</v>
      </c>
      <c r="O261" s="90">
        <f t="shared" si="41"/>
        <v>0</v>
      </c>
      <c r="P261" s="85">
        <f t="shared" si="38"/>
        <v>0</v>
      </c>
      <c r="Q261" s="85">
        <f t="shared" si="39"/>
        <v>0</v>
      </c>
      <c r="R261" s="85" t="str">
        <f t="shared" si="47"/>
        <v/>
      </c>
      <c r="S261" s="85">
        <f t="shared" si="40"/>
        <v>0</v>
      </c>
      <c r="T261" s="85">
        <f t="shared" si="48"/>
        <v>-1</v>
      </c>
      <c r="U261" s="91">
        <f t="shared" si="46"/>
        <v>0</v>
      </c>
      <c r="V261" s="86"/>
      <c r="W261" s="85">
        <f t="shared" si="44"/>
        <v>0</v>
      </c>
      <c r="X261" s="86" t="e">
        <v>#N/A</v>
      </c>
      <c r="Z261" s="1">
        <v>0</v>
      </c>
    </row>
    <row r="262" spans="2:26" ht="14.25" customHeight="1">
      <c r="B262" s="87"/>
      <c r="C262" s="87">
        <v>103100352</v>
      </c>
      <c r="D262" s="99" t="s">
        <v>400</v>
      </c>
      <c r="E262" s="87" t="s">
        <v>12</v>
      </c>
      <c r="F262" s="86">
        <v>0</v>
      </c>
      <c r="G262" s="86">
        <v>0</v>
      </c>
      <c r="H262" s="86">
        <v>0</v>
      </c>
      <c r="I262" s="86">
        <v>0</v>
      </c>
      <c r="J262" s="86">
        <v>0</v>
      </c>
      <c r="K262" s="86">
        <v>0</v>
      </c>
      <c r="L262" s="85">
        <f t="shared" si="45"/>
        <v>0</v>
      </c>
      <c r="M262" s="89">
        <v>0</v>
      </c>
      <c r="N262" s="90">
        <f t="shared" si="37"/>
        <v>0</v>
      </c>
      <c r="O262" s="90">
        <f t="shared" si="41"/>
        <v>0</v>
      </c>
      <c r="P262" s="85">
        <f t="shared" si="38"/>
        <v>0</v>
      </c>
      <c r="Q262" s="85">
        <f t="shared" si="39"/>
        <v>0</v>
      </c>
      <c r="R262" s="85" t="str">
        <f t="shared" si="47"/>
        <v/>
      </c>
      <c r="S262" s="85">
        <f t="shared" si="40"/>
        <v>0</v>
      </c>
      <c r="T262" s="85">
        <f t="shared" si="48"/>
        <v>0</v>
      </c>
      <c r="U262" s="91">
        <f t="shared" si="46"/>
        <v>0</v>
      </c>
      <c r="V262" s="86"/>
      <c r="W262" s="85">
        <f t="shared" si="44"/>
        <v>0</v>
      </c>
      <c r="X262" s="86" t="s">
        <v>520</v>
      </c>
      <c r="Z262" s="1">
        <v>0</v>
      </c>
    </row>
    <row r="263" spans="2:26" ht="14.25" customHeight="1">
      <c r="B263" s="86"/>
      <c r="C263" s="86">
        <v>103100355</v>
      </c>
      <c r="D263" s="126" t="s">
        <v>478</v>
      </c>
      <c r="E263" s="86" t="s">
        <v>7</v>
      </c>
      <c r="F263" s="86">
        <v>34</v>
      </c>
      <c r="G263" s="86">
        <v>25</v>
      </c>
      <c r="H263" s="86">
        <v>10</v>
      </c>
      <c r="I263" s="86">
        <v>10</v>
      </c>
      <c r="J263" s="86">
        <v>0</v>
      </c>
      <c r="K263" s="86">
        <v>46</v>
      </c>
      <c r="L263" s="85">
        <f t="shared" si="45"/>
        <v>17.857142857142858</v>
      </c>
      <c r="M263" s="89">
        <v>133</v>
      </c>
      <c r="N263" s="90">
        <f t="shared" si="37"/>
        <v>115.14285714285714</v>
      </c>
      <c r="O263" s="90">
        <f t="shared" si="41"/>
        <v>8.9285714285714288</v>
      </c>
      <c r="P263" s="85">
        <f t="shared" si="38"/>
        <v>4.7619047619047574</v>
      </c>
      <c r="Q263" s="85">
        <f t="shared" si="39"/>
        <v>9.5238095238095184</v>
      </c>
      <c r="R263" s="85" t="str">
        <f t="shared" si="47"/>
        <v/>
      </c>
      <c r="S263" s="85">
        <f t="shared" si="40"/>
        <v>25.595238095238088</v>
      </c>
      <c r="T263" s="85">
        <f t="shared" si="48"/>
        <v>-102.64285714285715</v>
      </c>
      <c r="U263" s="91">
        <f t="shared" si="46"/>
        <v>0</v>
      </c>
      <c r="V263" s="86"/>
      <c r="W263" s="85">
        <f t="shared" si="44"/>
        <v>0</v>
      </c>
      <c r="X263" s="86" t="s">
        <v>522</v>
      </c>
      <c r="Z263" s="1">
        <v>300</v>
      </c>
    </row>
    <row r="264" spans="2:26" ht="14.25" customHeight="1">
      <c r="B264" s="87"/>
      <c r="C264" s="87">
        <v>103100353</v>
      </c>
      <c r="D264" s="99" t="s">
        <v>115</v>
      </c>
      <c r="E264" s="87" t="s">
        <v>44</v>
      </c>
      <c r="F264" s="86">
        <v>1269</v>
      </c>
      <c r="G264" s="86">
        <v>926</v>
      </c>
      <c r="H264" s="86">
        <v>909</v>
      </c>
      <c r="I264" s="86">
        <v>1403</v>
      </c>
      <c r="J264" s="86">
        <v>1576</v>
      </c>
      <c r="K264" s="86">
        <v>1237</v>
      </c>
      <c r="L264" s="85">
        <f t="shared" si="45"/>
        <v>1045.7142857142858</v>
      </c>
      <c r="M264" s="89">
        <v>2588</v>
      </c>
      <c r="N264" s="90">
        <f t="shared" si="37"/>
        <v>1542.2857142857142</v>
      </c>
      <c r="O264" s="90">
        <f t="shared" si="41"/>
        <v>522.85714285714289</v>
      </c>
      <c r="P264" s="85">
        <f t="shared" si="38"/>
        <v>278.85714285714261</v>
      </c>
      <c r="Q264" s="85">
        <f t="shared" si="39"/>
        <v>557.71428571428555</v>
      </c>
      <c r="R264" s="85" t="str">
        <f t="shared" si="47"/>
        <v/>
      </c>
      <c r="S264" s="85">
        <f t="shared" si="40"/>
        <v>1498.8571428571429</v>
      </c>
      <c r="T264" s="85">
        <f t="shared" si="48"/>
        <v>-810.28571428571422</v>
      </c>
      <c r="U264" s="91">
        <f t="shared" si="46"/>
        <v>0</v>
      </c>
      <c r="V264" s="86"/>
      <c r="W264" s="85">
        <f t="shared" si="44"/>
        <v>0</v>
      </c>
      <c r="X264" s="86" t="s">
        <v>521</v>
      </c>
      <c r="Z264" s="1">
        <v>0</v>
      </c>
    </row>
    <row r="265" spans="2:26" ht="14.25" customHeight="1">
      <c r="B265" s="87"/>
      <c r="C265" s="87">
        <v>103100354</v>
      </c>
      <c r="D265" s="99" t="s">
        <v>227</v>
      </c>
      <c r="E265" s="87" t="s">
        <v>434</v>
      </c>
      <c r="F265" s="86">
        <v>1</v>
      </c>
      <c r="G265" s="86">
        <v>0</v>
      </c>
      <c r="H265" s="86">
        <v>1</v>
      </c>
      <c r="I265" s="86">
        <v>5</v>
      </c>
      <c r="J265" s="86">
        <v>6</v>
      </c>
      <c r="K265" s="86">
        <v>2</v>
      </c>
      <c r="L265" s="85">
        <f t="shared" si="45"/>
        <v>2.1428571428571428</v>
      </c>
      <c r="M265" s="89">
        <v>10</v>
      </c>
      <c r="N265" s="90">
        <f t="shared" si="37"/>
        <v>7.8571428571428577</v>
      </c>
      <c r="O265" s="90">
        <f t="shared" si="41"/>
        <v>1.0714285714285714</v>
      </c>
      <c r="P265" s="85">
        <f t="shared" si="38"/>
        <v>0.57142857142857084</v>
      </c>
      <c r="Q265" s="85">
        <f t="shared" si="39"/>
        <v>1.1428571428571423</v>
      </c>
      <c r="R265" s="85" t="str">
        <f t="shared" si="47"/>
        <v/>
      </c>
      <c r="S265" s="85">
        <f t="shared" si="40"/>
        <v>3.0714285714285707</v>
      </c>
      <c r="T265" s="85">
        <f t="shared" si="48"/>
        <v>-6.3571428571428577</v>
      </c>
      <c r="U265" s="91">
        <v>5</v>
      </c>
      <c r="V265" s="86"/>
      <c r="W265" s="85">
        <f t="shared" si="44"/>
        <v>5</v>
      </c>
      <c r="X265" s="86" t="s">
        <v>520</v>
      </c>
      <c r="Z265" s="1">
        <v>0</v>
      </c>
    </row>
    <row r="266" spans="2:26" ht="14.25" customHeight="1">
      <c r="B266" s="87"/>
      <c r="C266" s="87">
        <v>103100356</v>
      </c>
      <c r="D266" s="99" t="s">
        <v>119</v>
      </c>
      <c r="E266" s="87" t="s">
        <v>44</v>
      </c>
      <c r="F266" s="86">
        <v>0</v>
      </c>
      <c r="G266" s="86">
        <v>0</v>
      </c>
      <c r="H266" s="86">
        <v>0</v>
      </c>
      <c r="I266" s="86">
        <v>0</v>
      </c>
      <c r="J266" s="86">
        <v>0</v>
      </c>
      <c r="K266" s="86">
        <v>0</v>
      </c>
      <c r="L266" s="85">
        <f t="shared" si="45"/>
        <v>0</v>
      </c>
      <c r="M266" s="89">
        <v>0</v>
      </c>
      <c r="N266" s="90">
        <f t="shared" si="37"/>
        <v>0</v>
      </c>
      <c r="O266" s="90">
        <f t="shared" si="41"/>
        <v>0</v>
      </c>
      <c r="P266" s="85">
        <f t="shared" si="38"/>
        <v>0</v>
      </c>
      <c r="Q266" s="85">
        <f t="shared" si="39"/>
        <v>0</v>
      </c>
      <c r="R266" s="85" t="str">
        <f t="shared" si="47"/>
        <v/>
      </c>
      <c r="S266" s="85">
        <f t="shared" si="40"/>
        <v>0</v>
      </c>
      <c r="T266" s="85">
        <f t="shared" si="48"/>
        <v>0</v>
      </c>
      <c r="U266" s="91">
        <f t="shared" si="46"/>
        <v>0</v>
      </c>
      <c r="V266" s="86"/>
      <c r="W266" s="85">
        <f t="shared" si="44"/>
        <v>0</v>
      </c>
      <c r="X266" s="86" t="e">
        <v>#N/A</v>
      </c>
      <c r="Z266" s="1">
        <v>0</v>
      </c>
    </row>
    <row r="267" spans="2:26" ht="13.5" customHeight="1">
      <c r="B267" s="87"/>
      <c r="C267" s="87">
        <v>103100358</v>
      </c>
      <c r="D267" s="99" t="s">
        <v>320</v>
      </c>
      <c r="E267" s="87" t="s">
        <v>44</v>
      </c>
      <c r="F267" s="86">
        <v>570</v>
      </c>
      <c r="G267" s="86">
        <v>3870</v>
      </c>
      <c r="H267" s="86">
        <v>3900</v>
      </c>
      <c r="I267" s="86">
        <v>300</v>
      </c>
      <c r="J267" s="86">
        <v>330</v>
      </c>
      <c r="K267" s="86">
        <v>450</v>
      </c>
      <c r="L267" s="85">
        <f t="shared" si="45"/>
        <v>1345.7142857142858</v>
      </c>
      <c r="M267" s="89">
        <v>3050</v>
      </c>
      <c r="N267" s="90">
        <f t="shared" si="37"/>
        <v>1704.2857142857142</v>
      </c>
      <c r="O267" s="90">
        <f t="shared" si="41"/>
        <v>672.85714285714289</v>
      </c>
      <c r="P267" s="85">
        <f t="shared" si="38"/>
        <v>358.85714285714249</v>
      </c>
      <c r="Q267" s="85">
        <f t="shared" si="39"/>
        <v>717.71428571428532</v>
      </c>
      <c r="R267" s="85" t="str">
        <f t="shared" si="47"/>
        <v/>
      </c>
      <c r="S267" s="85">
        <f t="shared" si="40"/>
        <v>1928.8571428571427</v>
      </c>
      <c r="T267" s="85">
        <f t="shared" si="48"/>
        <v>-762.28571428571445</v>
      </c>
      <c r="U267" s="91">
        <f t="shared" si="46"/>
        <v>0</v>
      </c>
      <c r="V267" s="86"/>
      <c r="W267" s="85">
        <f t="shared" si="44"/>
        <v>0</v>
      </c>
      <c r="X267" s="86" t="s">
        <v>521</v>
      </c>
      <c r="Z267" s="1">
        <v>250</v>
      </c>
    </row>
    <row r="268" spans="2:26" ht="14.25" customHeight="1">
      <c r="B268" s="87"/>
      <c r="C268" s="87">
        <v>103100359</v>
      </c>
      <c r="D268" s="99" t="s">
        <v>259</v>
      </c>
      <c r="E268" s="88" t="s">
        <v>443</v>
      </c>
      <c r="F268" s="86">
        <v>2</v>
      </c>
      <c r="G268" s="86">
        <v>0</v>
      </c>
      <c r="H268" s="86">
        <v>3</v>
      </c>
      <c r="I268" s="86">
        <v>4</v>
      </c>
      <c r="J268" s="86">
        <v>4</v>
      </c>
      <c r="K268" s="86">
        <v>5</v>
      </c>
      <c r="L268" s="85">
        <f t="shared" si="45"/>
        <v>2.5714285714285716</v>
      </c>
      <c r="M268" s="89">
        <v>5</v>
      </c>
      <c r="N268" s="90">
        <f t="shared" si="37"/>
        <v>2.4285714285714284</v>
      </c>
      <c r="O268" s="90">
        <f t="shared" si="41"/>
        <v>1.2857142857142858</v>
      </c>
      <c r="P268" s="85">
        <f t="shared" si="38"/>
        <v>0.68571428571428505</v>
      </c>
      <c r="Q268" s="85">
        <f t="shared" si="39"/>
        <v>1.3714285714285708</v>
      </c>
      <c r="R268" s="85" t="str">
        <f t="shared" si="47"/>
        <v/>
      </c>
      <c r="S268" s="85">
        <f t="shared" si="40"/>
        <v>3.6857142857142851</v>
      </c>
      <c r="T268" s="85">
        <f t="shared" si="48"/>
        <v>-0.628571428571429</v>
      </c>
      <c r="U268" s="91">
        <v>5</v>
      </c>
      <c r="V268" s="86"/>
      <c r="W268" s="85">
        <f t="shared" si="44"/>
        <v>5</v>
      </c>
      <c r="X268" s="86" t="s">
        <v>522</v>
      </c>
      <c r="Z268" s="1">
        <v>0</v>
      </c>
    </row>
    <row r="269" spans="2:26" ht="14.25" customHeight="1">
      <c r="B269" s="86"/>
      <c r="C269" s="86">
        <v>103100360</v>
      </c>
      <c r="D269" s="126" t="s">
        <v>102</v>
      </c>
      <c r="E269" s="86" t="s">
        <v>422</v>
      </c>
      <c r="F269" s="86">
        <v>8</v>
      </c>
      <c r="G269" s="86">
        <v>0</v>
      </c>
      <c r="H269" s="86">
        <v>2</v>
      </c>
      <c r="I269" s="86">
        <v>2</v>
      </c>
      <c r="J269" s="86">
        <v>0</v>
      </c>
      <c r="K269" s="86">
        <v>1</v>
      </c>
      <c r="L269" s="85">
        <f t="shared" si="45"/>
        <v>1.8571428571428572</v>
      </c>
      <c r="M269" s="89">
        <v>23</v>
      </c>
      <c r="N269" s="90">
        <f t="shared" si="37"/>
        <v>21.142857142857142</v>
      </c>
      <c r="O269" s="90">
        <f t="shared" si="41"/>
        <v>0.9285714285714286</v>
      </c>
      <c r="P269" s="85">
        <f t="shared" si="38"/>
        <v>0.49523809523809476</v>
      </c>
      <c r="Q269" s="85">
        <f t="shared" si="39"/>
        <v>0.99047619047619007</v>
      </c>
      <c r="R269" s="85" t="str">
        <f t="shared" si="47"/>
        <v/>
      </c>
      <c r="S269" s="85">
        <f t="shared" si="40"/>
        <v>2.6619047619047618</v>
      </c>
      <c r="T269" s="85">
        <f t="shared" si="48"/>
        <v>-19.842857142857142</v>
      </c>
      <c r="U269" s="91">
        <f t="shared" si="46"/>
        <v>0</v>
      </c>
      <c r="V269" s="86"/>
      <c r="W269" s="85">
        <f t="shared" si="44"/>
        <v>0</v>
      </c>
      <c r="X269" s="86" t="s">
        <v>521</v>
      </c>
      <c r="Z269" s="1">
        <v>0</v>
      </c>
    </row>
    <row r="270" spans="2:26" ht="14.25" customHeight="1">
      <c r="B270" s="87"/>
      <c r="C270" s="87">
        <v>103100361</v>
      </c>
      <c r="D270" s="99" t="s">
        <v>98</v>
      </c>
      <c r="E270" s="87" t="s">
        <v>44</v>
      </c>
      <c r="F270" s="86">
        <v>159</v>
      </c>
      <c r="G270" s="86">
        <v>82</v>
      </c>
      <c r="H270" s="86">
        <v>144</v>
      </c>
      <c r="I270" s="86">
        <v>140</v>
      </c>
      <c r="J270" s="86">
        <v>118</v>
      </c>
      <c r="K270" s="86">
        <v>209</v>
      </c>
      <c r="L270" s="85">
        <f t="shared" si="45"/>
        <v>121.71428571428571</v>
      </c>
      <c r="M270" s="89">
        <v>195</v>
      </c>
      <c r="N270" s="90">
        <f t="shared" si="37"/>
        <v>73.285714285714292</v>
      </c>
      <c r="O270" s="90">
        <f t="shared" si="41"/>
        <v>60.857142857142854</v>
      </c>
      <c r="P270" s="85">
        <f t="shared" si="38"/>
        <v>32.45714285714282</v>
      </c>
      <c r="Q270" s="85">
        <f t="shared" si="39"/>
        <v>64.914285714285683</v>
      </c>
      <c r="R270" s="85" t="str">
        <f t="shared" si="47"/>
        <v/>
      </c>
      <c r="S270" s="85">
        <f t="shared" si="40"/>
        <v>174.45714285714283</v>
      </c>
      <c r="T270" s="85">
        <f t="shared" si="48"/>
        <v>11.914285714285683</v>
      </c>
      <c r="U270" s="91">
        <v>200</v>
      </c>
      <c r="V270" s="86"/>
      <c r="W270" s="85">
        <f t="shared" si="44"/>
        <v>200</v>
      </c>
      <c r="X270" s="86" t="s">
        <v>521</v>
      </c>
      <c r="Z270" s="1">
        <v>600</v>
      </c>
    </row>
    <row r="271" spans="2:26" ht="14.25" customHeight="1">
      <c r="B271" s="95"/>
      <c r="C271" s="95">
        <v>103100363</v>
      </c>
      <c r="D271" s="126" t="s">
        <v>288</v>
      </c>
      <c r="E271" s="86" t="s">
        <v>428</v>
      </c>
      <c r="F271" s="86">
        <v>0</v>
      </c>
      <c r="G271" s="86">
        <v>0</v>
      </c>
      <c r="H271" s="86">
        <v>0</v>
      </c>
      <c r="I271" s="86">
        <v>0</v>
      </c>
      <c r="J271" s="86">
        <v>0</v>
      </c>
      <c r="K271" s="86">
        <v>0</v>
      </c>
      <c r="L271" s="85">
        <f t="shared" si="45"/>
        <v>0</v>
      </c>
      <c r="M271" s="89">
        <v>0</v>
      </c>
      <c r="N271" s="90">
        <f t="shared" si="37"/>
        <v>0</v>
      </c>
      <c r="O271" s="90">
        <f t="shared" si="41"/>
        <v>0</v>
      </c>
      <c r="P271" s="85">
        <f t="shared" si="38"/>
        <v>0</v>
      </c>
      <c r="Q271" s="85">
        <f t="shared" si="39"/>
        <v>0</v>
      </c>
      <c r="R271" s="85" t="str">
        <f t="shared" si="47"/>
        <v/>
      </c>
      <c r="S271" s="85">
        <f t="shared" si="40"/>
        <v>0</v>
      </c>
      <c r="T271" s="85">
        <f t="shared" si="48"/>
        <v>0</v>
      </c>
      <c r="U271" s="91">
        <f t="shared" si="46"/>
        <v>0</v>
      </c>
      <c r="V271" s="86"/>
      <c r="W271" s="85">
        <f t="shared" si="44"/>
        <v>0</v>
      </c>
      <c r="X271" s="86" t="s">
        <v>522</v>
      </c>
      <c r="Z271" s="1">
        <v>0</v>
      </c>
    </row>
    <row r="272" spans="2:26" ht="14.25" customHeight="1">
      <c r="B272" s="87"/>
      <c r="C272" s="87">
        <v>103100365</v>
      </c>
      <c r="D272" s="99" t="s">
        <v>269</v>
      </c>
      <c r="E272" s="87" t="s">
        <v>44</v>
      </c>
      <c r="F272" s="86">
        <v>0</v>
      </c>
      <c r="G272" s="86">
        <v>0</v>
      </c>
      <c r="H272" s="86">
        <v>0</v>
      </c>
      <c r="I272" s="86">
        <v>0</v>
      </c>
      <c r="J272" s="86">
        <v>0</v>
      </c>
      <c r="K272" s="86">
        <v>0</v>
      </c>
      <c r="L272" s="85">
        <f t="shared" si="45"/>
        <v>0</v>
      </c>
      <c r="M272" s="89">
        <v>0</v>
      </c>
      <c r="N272" s="90">
        <f t="shared" si="37"/>
        <v>0</v>
      </c>
      <c r="O272" s="90">
        <f t="shared" si="41"/>
        <v>0</v>
      </c>
      <c r="P272" s="85">
        <f t="shared" si="38"/>
        <v>0</v>
      </c>
      <c r="Q272" s="85">
        <f t="shared" si="39"/>
        <v>0</v>
      </c>
      <c r="R272" s="85" t="str">
        <f t="shared" si="47"/>
        <v/>
      </c>
      <c r="S272" s="85">
        <f t="shared" si="40"/>
        <v>0</v>
      </c>
      <c r="T272" s="85">
        <f t="shared" si="48"/>
        <v>0</v>
      </c>
      <c r="U272" s="91">
        <f t="shared" si="46"/>
        <v>0</v>
      </c>
      <c r="V272" s="86"/>
      <c r="W272" s="85">
        <f t="shared" si="44"/>
        <v>0</v>
      </c>
      <c r="X272" s="86" t="s">
        <v>520</v>
      </c>
      <c r="Z272" s="1">
        <v>0</v>
      </c>
    </row>
    <row r="273" spans="2:26" ht="14.25" customHeight="1">
      <c r="B273" s="87"/>
      <c r="C273" s="87">
        <v>103100366</v>
      </c>
      <c r="D273" s="99" t="s">
        <v>268</v>
      </c>
      <c r="E273" s="87" t="s">
        <v>44</v>
      </c>
      <c r="F273" s="86">
        <v>0</v>
      </c>
      <c r="G273" s="86">
        <v>0</v>
      </c>
      <c r="H273" s="86">
        <v>0</v>
      </c>
      <c r="I273" s="86">
        <v>0</v>
      </c>
      <c r="J273" s="86">
        <v>0</v>
      </c>
      <c r="K273" s="86">
        <v>0</v>
      </c>
      <c r="L273" s="85">
        <f t="shared" si="45"/>
        <v>0</v>
      </c>
      <c r="M273" s="89">
        <v>0</v>
      </c>
      <c r="N273" s="90">
        <f t="shared" si="37"/>
        <v>0</v>
      </c>
      <c r="O273" s="90">
        <f t="shared" si="41"/>
        <v>0</v>
      </c>
      <c r="P273" s="85">
        <f t="shared" si="38"/>
        <v>0</v>
      </c>
      <c r="Q273" s="85">
        <f t="shared" si="39"/>
        <v>0</v>
      </c>
      <c r="R273" s="85" t="str">
        <f t="shared" si="47"/>
        <v/>
      </c>
      <c r="S273" s="85">
        <f t="shared" si="40"/>
        <v>0</v>
      </c>
      <c r="T273" s="85">
        <f t="shared" si="48"/>
        <v>0</v>
      </c>
      <c r="U273" s="91">
        <f t="shared" si="46"/>
        <v>0</v>
      </c>
      <c r="V273" s="86"/>
      <c r="W273" s="85">
        <f t="shared" si="44"/>
        <v>0</v>
      </c>
      <c r="X273" s="86" t="s">
        <v>520</v>
      </c>
      <c r="Z273" s="1">
        <v>0</v>
      </c>
    </row>
    <row r="274" spans="2:26" ht="14.25" customHeight="1">
      <c r="B274" s="86"/>
      <c r="C274" s="86">
        <v>103100367</v>
      </c>
      <c r="D274" s="126" t="s">
        <v>99</v>
      </c>
      <c r="E274" s="86" t="s">
        <v>44</v>
      </c>
      <c r="F274" s="86">
        <v>0</v>
      </c>
      <c r="G274" s="86">
        <v>0</v>
      </c>
      <c r="H274" s="86">
        <v>0</v>
      </c>
      <c r="I274" s="86">
        <v>0</v>
      </c>
      <c r="J274" s="86">
        <v>0</v>
      </c>
      <c r="K274" s="86">
        <v>0</v>
      </c>
      <c r="L274" s="85">
        <f t="shared" si="45"/>
        <v>0</v>
      </c>
      <c r="M274" s="89">
        <v>280</v>
      </c>
      <c r="N274" s="90">
        <f t="shared" si="37"/>
        <v>280</v>
      </c>
      <c r="O274" s="90">
        <f t="shared" si="41"/>
        <v>0</v>
      </c>
      <c r="P274" s="85">
        <f t="shared" si="38"/>
        <v>0</v>
      </c>
      <c r="Q274" s="85">
        <v>400</v>
      </c>
      <c r="R274" s="85" t="str">
        <f t="shared" si="47"/>
        <v/>
      </c>
      <c r="S274" s="85">
        <f t="shared" si="40"/>
        <v>0</v>
      </c>
      <c r="T274" s="85">
        <f t="shared" si="48"/>
        <v>120</v>
      </c>
      <c r="U274" s="91">
        <v>0</v>
      </c>
      <c r="V274" s="86"/>
      <c r="W274" s="85">
        <f t="shared" si="44"/>
        <v>0</v>
      </c>
      <c r="X274" s="86" t="s">
        <v>522</v>
      </c>
      <c r="Z274" s="1">
        <v>0</v>
      </c>
    </row>
    <row r="275" spans="2:26" ht="14.25" customHeight="1">
      <c r="B275" s="86"/>
      <c r="C275" s="86">
        <v>103100371</v>
      </c>
      <c r="D275" s="126" t="s">
        <v>229</v>
      </c>
      <c r="E275" s="86" t="s">
        <v>44</v>
      </c>
      <c r="F275" s="86">
        <v>7556</v>
      </c>
      <c r="G275" s="86">
        <v>6206</v>
      </c>
      <c r="H275" s="86">
        <v>7208</v>
      </c>
      <c r="I275" s="86">
        <v>6395</v>
      </c>
      <c r="J275" s="86">
        <v>6705</v>
      </c>
      <c r="K275" s="86">
        <v>7912</v>
      </c>
      <c r="L275" s="85">
        <f t="shared" si="45"/>
        <v>5997.4285714285716</v>
      </c>
      <c r="M275" s="89">
        <v>10657</v>
      </c>
      <c r="N275" s="90">
        <f t="shared" si="37"/>
        <v>4659.5714285714284</v>
      </c>
      <c r="O275" s="90">
        <f t="shared" si="41"/>
        <v>2998.7142857142858</v>
      </c>
      <c r="P275" s="85">
        <f t="shared" si="38"/>
        <v>1599.3142857142841</v>
      </c>
      <c r="Q275" s="85">
        <v>1000</v>
      </c>
      <c r="R275" s="85" t="str">
        <f t="shared" si="47"/>
        <v/>
      </c>
      <c r="S275" s="85">
        <f t="shared" si="40"/>
        <v>8596.3142857142848</v>
      </c>
      <c r="T275" s="85">
        <f t="shared" si="48"/>
        <v>-2659.9999999999991</v>
      </c>
      <c r="U275" s="91">
        <v>3000</v>
      </c>
      <c r="V275" s="86"/>
      <c r="W275" s="85">
        <f t="shared" si="44"/>
        <v>3000</v>
      </c>
      <c r="X275" s="86" t="s">
        <v>521</v>
      </c>
      <c r="Z275" s="1">
        <v>10000</v>
      </c>
    </row>
    <row r="276" spans="2:26" ht="14.25" customHeight="1">
      <c r="B276" s="87"/>
      <c r="C276" s="87">
        <v>103100372</v>
      </c>
      <c r="D276" s="99" t="s">
        <v>515</v>
      </c>
      <c r="E276" s="87" t="s">
        <v>12</v>
      </c>
      <c r="F276" s="86">
        <v>0</v>
      </c>
      <c r="G276" s="86">
        <v>0</v>
      </c>
      <c r="H276" s="86">
        <v>0</v>
      </c>
      <c r="I276" s="86">
        <v>0</v>
      </c>
      <c r="J276" s="86">
        <v>0</v>
      </c>
      <c r="K276" s="86">
        <v>0</v>
      </c>
      <c r="L276" s="85">
        <f t="shared" si="45"/>
        <v>0</v>
      </c>
      <c r="M276" s="89">
        <v>0</v>
      </c>
      <c r="N276" s="90">
        <f t="shared" ref="N276:N298" si="49">M276-L276</f>
        <v>0</v>
      </c>
      <c r="O276" s="90">
        <f t="shared" si="41"/>
        <v>0</v>
      </c>
      <c r="P276" s="85">
        <f t="shared" si="38"/>
        <v>0</v>
      </c>
      <c r="Q276" s="85">
        <v>11000</v>
      </c>
      <c r="R276" s="85" t="str">
        <f t="shared" si="47"/>
        <v/>
      </c>
      <c r="S276" s="85">
        <f t="shared" si="40"/>
        <v>0</v>
      </c>
      <c r="T276" s="85">
        <f t="shared" si="48"/>
        <v>11000</v>
      </c>
      <c r="U276" s="91">
        <v>0</v>
      </c>
      <c r="V276" s="86"/>
      <c r="W276" s="85">
        <f t="shared" si="44"/>
        <v>0</v>
      </c>
      <c r="X276" s="86" t="s">
        <v>521</v>
      </c>
      <c r="Z276" s="1">
        <v>0</v>
      </c>
    </row>
    <row r="277" spans="2:26" ht="14.25" customHeight="1">
      <c r="B277" s="87"/>
      <c r="C277" s="87">
        <v>103100373</v>
      </c>
      <c r="D277" s="99" t="s">
        <v>54</v>
      </c>
      <c r="E277" s="87" t="s">
        <v>44</v>
      </c>
      <c r="F277" s="86">
        <v>0</v>
      </c>
      <c r="G277" s="86">
        <v>0</v>
      </c>
      <c r="H277" s="86">
        <v>0</v>
      </c>
      <c r="I277" s="86">
        <v>0</v>
      </c>
      <c r="J277" s="86">
        <v>0</v>
      </c>
      <c r="K277" s="86">
        <v>0</v>
      </c>
      <c r="L277" s="85">
        <f t="shared" si="45"/>
        <v>0</v>
      </c>
      <c r="M277" s="89">
        <v>0</v>
      </c>
      <c r="N277" s="90">
        <f t="shared" si="49"/>
        <v>0</v>
      </c>
      <c r="O277" s="90">
        <f t="shared" si="41"/>
        <v>0</v>
      </c>
      <c r="P277" s="85">
        <f t="shared" si="38"/>
        <v>0</v>
      </c>
      <c r="Q277" s="85">
        <f t="shared" si="39"/>
        <v>0</v>
      </c>
      <c r="R277" s="85" t="str">
        <f t="shared" si="47"/>
        <v/>
      </c>
      <c r="S277" s="85">
        <f t="shared" si="40"/>
        <v>0</v>
      </c>
      <c r="T277" s="85">
        <f t="shared" si="48"/>
        <v>0</v>
      </c>
      <c r="U277" s="91">
        <f t="shared" si="46"/>
        <v>0</v>
      </c>
      <c r="V277" s="86"/>
      <c r="W277" s="85">
        <f t="shared" si="44"/>
        <v>0</v>
      </c>
      <c r="X277" s="86" t="s">
        <v>522</v>
      </c>
      <c r="Z277" s="1">
        <v>0</v>
      </c>
    </row>
    <row r="278" spans="2:26" ht="14.25" customHeight="1">
      <c r="B278" s="87"/>
      <c r="C278" s="87">
        <v>103100374</v>
      </c>
      <c r="D278" s="99" t="s">
        <v>248</v>
      </c>
      <c r="E278" s="87" t="s">
        <v>44</v>
      </c>
      <c r="F278" s="86">
        <v>0</v>
      </c>
      <c r="G278" s="86">
        <v>0</v>
      </c>
      <c r="H278" s="86">
        <v>0</v>
      </c>
      <c r="I278" s="86">
        <v>0</v>
      </c>
      <c r="J278" s="86">
        <v>0</v>
      </c>
      <c r="K278" s="86">
        <v>0</v>
      </c>
      <c r="L278" s="85">
        <f t="shared" si="45"/>
        <v>0</v>
      </c>
      <c r="M278" s="89">
        <v>0</v>
      </c>
      <c r="N278" s="90">
        <f t="shared" si="49"/>
        <v>0</v>
      </c>
      <c r="O278" s="90">
        <f t="shared" si="41"/>
        <v>0</v>
      </c>
      <c r="P278" s="85">
        <f t="shared" ref="P278:P343" si="50">+L278*(0.0333333333333333)*$E$16</f>
        <v>0</v>
      </c>
      <c r="Q278" s="85">
        <f t="shared" ref="Q278:Q343" si="51">+P278+((L278/30)*$E$16)</f>
        <v>0</v>
      </c>
      <c r="R278" s="85" t="str">
        <f t="shared" si="47"/>
        <v/>
      </c>
      <c r="S278" s="85">
        <f t="shared" ref="S278:S343" si="52">+P278+((L278/30)*$E$17)</f>
        <v>0</v>
      </c>
      <c r="T278" s="85">
        <f t="shared" si="48"/>
        <v>0</v>
      </c>
      <c r="U278" s="91">
        <f t="shared" si="46"/>
        <v>0</v>
      </c>
      <c r="V278" s="86"/>
      <c r="W278" s="85">
        <f t="shared" si="44"/>
        <v>0</v>
      </c>
      <c r="X278" s="86" t="s">
        <v>522</v>
      </c>
      <c r="Z278" s="1">
        <v>0</v>
      </c>
    </row>
    <row r="279" spans="2:26" ht="14.25" customHeight="1">
      <c r="B279" s="87"/>
      <c r="C279" s="87">
        <v>103100378</v>
      </c>
      <c r="D279" s="99" t="s">
        <v>458</v>
      </c>
      <c r="E279" s="87" t="s">
        <v>44</v>
      </c>
      <c r="F279" s="86">
        <v>0</v>
      </c>
      <c r="G279" s="86">
        <v>0</v>
      </c>
      <c r="H279" s="86">
        <v>0</v>
      </c>
      <c r="I279" s="86">
        <v>0</v>
      </c>
      <c r="J279" s="86">
        <v>0</v>
      </c>
      <c r="K279" s="86">
        <v>0</v>
      </c>
      <c r="L279" s="85">
        <f t="shared" si="45"/>
        <v>0</v>
      </c>
      <c r="M279" s="89">
        <v>0</v>
      </c>
      <c r="N279" s="90">
        <f t="shared" si="49"/>
        <v>0</v>
      </c>
      <c r="O279" s="90">
        <f t="shared" ref="O279:O344" si="53">L279/2</f>
        <v>0</v>
      </c>
      <c r="P279" s="85">
        <f t="shared" si="50"/>
        <v>0</v>
      </c>
      <c r="Q279" s="85">
        <f t="shared" si="51"/>
        <v>0</v>
      </c>
      <c r="R279" s="85" t="str">
        <f t="shared" ref="R279:R298" si="54">IF(L279=0,"",IF(M279-Q279&lt;=0,"*",""))</f>
        <v/>
      </c>
      <c r="S279" s="85">
        <f t="shared" si="52"/>
        <v>0</v>
      </c>
      <c r="T279" s="85">
        <v>400</v>
      </c>
      <c r="U279" s="91">
        <v>0</v>
      </c>
      <c r="V279" s="86"/>
      <c r="W279" s="85">
        <f t="shared" ref="W279:W343" si="55">U279-V279</f>
        <v>0</v>
      </c>
      <c r="X279" s="86" t="e">
        <v>#N/A</v>
      </c>
      <c r="Z279" s="1">
        <v>0</v>
      </c>
    </row>
    <row r="280" spans="2:26" ht="14.25" customHeight="1">
      <c r="B280" s="86"/>
      <c r="C280" s="86">
        <v>103100379</v>
      </c>
      <c r="D280" s="126" t="s">
        <v>69</v>
      </c>
      <c r="E280" s="86" t="s">
        <v>44</v>
      </c>
      <c r="F280" s="86">
        <v>0</v>
      </c>
      <c r="G280" s="86">
        <v>0</v>
      </c>
      <c r="H280" s="86">
        <v>0</v>
      </c>
      <c r="I280" s="86">
        <v>0</v>
      </c>
      <c r="J280" s="86">
        <v>0</v>
      </c>
      <c r="K280" s="86">
        <v>0</v>
      </c>
      <c r="L280" s="85">
        <f t="shared" ref="L280:L344" si="56">AVERAGE(F280:K280,)</f>
        <v>0</v>
      </c>
      <c r="M280" s="89">
        <v>0</v>
      </c>
      <c r="N280" s="90">
        <f t="shared" si="49"/>
        <v>0</v>
      </c>
      <c r="O280" s="90">
        <f t="shared" si="53"/>
        <v>0</v>
      </c>
      <c r="P280" s="85">
        <f t="shared" si="50"/>
        <v>0</v>
      </c>
      <c r="Q280" s="85">
        <f t="shared" si="51"/>
        <v>0</v>
      </c>
      <c r="R280" s="85" t="str">
        <f t="shared" si="54"/>
        <v/>
      </c>
      <c r="S280" s="85">
        <f t="shared" si="52"/>
        <v>0</v>
      </c>
      <c r="T280" s="85">
        <f t="shared" ref="T280:T298" si="57">+(S280-P280)+(Q280-M280)</f>
        <v>0</v>
      </c>
      <c r="U280" s="91">
        <f t="shared" si="46"/>
        <v>0</v>
      </c>
      <c r="V280" s="86"/>
      <c r="W280" s="85">
        <f t="shared" si="55"/>
        <v>0</v>
      </c>
      <c r="X280" s="86" t="e">
        <v>#N/A</v>
      </c>
      <c r="Z280" s="1">
        <v>0</v>
      </c>
    </row>
    <row r="281" spans="2:26" ht="14.25" customHeight="1">
      <c r="B281" s="87"/>
      <c r="C281" s="87">
        <v>103100390</v>
      </c>
      <c r="D281" s="99" t="s">
        <v>180</v>
      </c>
      <c r="E281" s="87" t="s">
        <v>431</v>
      </c>
      <c r="F281" s="86">
        <v>0</v>
      </c>
      <c r="G281" s="86">
        <v>0</v>
      </c>
      <c r="H281" s="86">
        <v>0</v>
      </c>
      <c r="I281" s="86">
        <v>1</v>
      </c>
      <c r="J281" s="86">
        <v>1</v>
      </c>
      <c r="K281" s="86">
        <v>2</v>
      </c>
      <c r="L281" s="85">
        <f t="shared" si="56"/>
        <v>0.5714285714285714</v>
      </c>
      <c r="M281" s="89">
        <v>5</v>
      </c>
      <c r="N281" s="90">
        <f t="shared" si="49"/>
        <v>4.4285714285714288</v>
      </c>
      <c r="O281" s="90">
        <f t="shared" si="53"/>
        <v>0.2857142857142857</v>
      </c>
      <c r="P281" s="85">
        <f t="shared" si="50"/>
        <v>0.1523809523809522</v>
      </c>
      <c r="Q281" s="85">
        <f t="shared" si="51"/>
        <v>0.30476190476190457</v>
      </c>
      <c r="R281" s="85" t="str">
        <f t="shared" si="54"/>
        <v/>
      </c>
      <c r="S281" s="85">
        <f t="shared" si="52"/>
        <v>0.8190476190476188</v>
      </c>
      <c r="T281" s="85">
        <f t="shared" si="57"/>
        <v>-4.0285714285714285</v>
      </c>
      <c r="U281" s="91">
        <f t="shared" ref="U281:U344" si="58">IF(T281&gt;8999,(CEILING(T281,1000)),IF(T281&gt;4999,(CEILING(T281,500)),IF(T281&gt;899,(CEILING(T281,300)),IF(T281&gt;99,(CEILING(T281,50)),IF(T281&gt;49,(CEILING(T281,30)),IF(T281&gt;9,(CEILING(T281,5)),IF(T281&lt;=0,0,T281)))))))</f>
        <v>0</v>
      </c>
      <c r="V281" s="86"/>
      <c r="W281" s="85">
        <f t="shared" si="55"/>
        <v>0</v>
      </c>
      <c r="X281" s="86" t="s">
        <v>520</v>
      </c>
      <c r="Z281" s="1">
        <v>0</v>
      </c>
    </row>
    <row r="282" spans="2:26" ht="14.25" customHeight="1">
      <c r="B282" s="87"/>
      <c r="C282" s="87">
        <v>103100391</v>
      </c>
      <c r="D282" s="99" t="s">
        <v>312</v>
      </c>
      <c r="E282" s="87" t="s">
        <v>431</v>
      </c>
      <c r="F282" s="86">
        <v>0</v>
      </c>
      <c r="G282" s="86">
        <v>0</v>
      </c>
      <c r="H282" s="86">
        <v>1</v>
      </c>
      <c r="I282" s="86">
        <v>1</v>
      </c>
      <c r="J282" s="86">
        <v>0</v>
      </c>
      <c r="K282" s="86">
        <v>1</v>
      </c>
      <c r="L282" s="85">
        <f t="shared" si="56"/>
        <v>0.42857142857142855</v>
      </c>
      <c r="M282" s="89">
        <v>5</v>
      </c>
      <c r="N282" s="90">
        <f t="shared" si="49"/>
        <v>4.5714285714285712</v>
      </c>
      <c r="O282" s="90">
        <f t="shared" si="53"/>
        <v>0.21428571428571427</v>
      </c>
      <c r="P282" s="85">
        <f t="shared" si="50"/>
        <v>0.11428571428571416</v>
      </c>
      <c r="Q282" s="85">
        <f t="shared" si="51"/>
        <v>0.22857142857142843</v>
      </c>
      <c r="R282" s="85" t="str">
        <f t="shared" si="54"/>
        <v/>
      </c>
      <c r="S282" s="85">
        <f t="shared" si="52"/>
        <v>0.6142857142857141</v>
      </c>
      <c r="T282" s="85">
        <f t="shared" si="57"/>
        <v>-4.2714285714285714</v>
      </c>
      <c r="U282" s="91">
        <f t="shared" si="58"/>
        <v>0</v>
      </c>
      <c r="V282" s="86"/>
      <c r="W282" s="85">
        <f t="shared" si="55"/>
        <v>0</v>
      </c>
      <c r="X282" s="86" t="s">
        <v>522</v>
      </c>
      <c r="Z282" s="1">
        <v>0</v>
      </c>
    </row>
    <row r="283" spans="2:26" ht="14.25" customHeight="1">
      <c r="B283" s="87"/>
      <c r="C283" s="87">
        <v>103100392</v>
      </c>
      <c r="D283" s="99" t="s">
        <v>189</v>
      </c>
      <c r="E283" s="87" t="s">
        <v>44</v>
      </c>
      <c r="F283" s="86">
        <v>0</v>
      </c>
      <c r="G283" s="86">
        <v>0</v>
      </c>
      <c r="H283" s="86">
        <v>0</v>
      </c>
      <c r="I283" s="86">
        <v>0</v>
      </c>
      <c r="J283" s="86">
        <v>0</v>
      </c>
      <c r="K283" s="86">
        <v>0</v>
      </c>
      <c r="L283" s="85">
        <f t="shared" si="56"/>
        <v>0</v>
      </c>
      <c r="M283" s="89">
        <v>0</v>
      </c>
      <c r="N283" s="90">
        <f t="shared" si="49"/>
        <v>0</v>
      </c>
      <c r="O283" s="90">
        <f t="shared" si="53"/>
        <v>0</v>
      </c>
      <c r="P283" s="85">
        <f t="shared" si="50"/>
        <v>0</v>
      </c>
      <c r="Q283" s="85">
        <f t="shared" si="51"/>
        <v>0</v>
      </c>
      <c r="R283" s="85" t="str">
        <f t="shared" si="54"/>
        <v/>
      </c>
      <c r="S283" s="85">
        <f t="shared" si="52"/>
        <v>0</v>
      </c>
      <c r="T283" s="85">
        <f t="shared" si="57"/>
        <v>0</v>
      </c>
      <c r="U283" s="91">
        <f t="shared" si="58"/>
        <v>0</v>
      </c>
      <c r="V283" s="86"/>
      <c r="W283" s="85">
        <f t="shared" si="55"/>
        <v>0</v>
      </c>
      <c r="X283" s="86" t="s">
        <v>520</v>
      </c>
      <c r="Z283" s="1">
        <v>0</v>
      </c>
    </row>
    <row r="284" spans="2:26" ht="14.25" customHeight="1">
      <c r="B284" s="87"/>
      <c r="C284" s="87">
        <v>103100399</v>
      </c>
      <c r="D284" s="99" t="s">
        <v>403</v>
      </c>
      <c r="E284" s="87" t="s">
        <v>22</v>
      </c>
      <c r="F284" s="86">
        <v>0</v>
      </c>
      <c r="G284" s="86">
        <v>0</v>
      </c>
      <c r="H284" s="86">
        <v>0</v>
      </c>
      <c r="I284" s="86">
        <v>0</v>
      </c>
      <c r="J284" s="86">
        <v>0</v>
      </c>
      <c r="K284" s="86">
        <v>0</v>
      </c>
      <c r="L284" s="85">
        <f t="shared" si="56"/>
        <v>0</v>
      </c>
      <c r="M284" s="89">
        <v>0</v>
      </c>
      <c r="N284" s="90">
        <f t="shared" si="49"/>
        <v>0</v>
      </c>
      <c r="O284" s="90">
        <f t="shared" si="53"/>
        <v>0</v>
      </c>
      <c r="P284" s="85">
        <f t="shared" si="50"/>
        <v>0</v>
      </c>
      <c r="Q284" s="85">
        <f t="shared" si="51"/>
        <v>0</v>
      </c>
      <c r="R284" s="85" t="str">
        <f t="shared" si="54"/>
        <v/>
      </c>
      <c r="S284" s="85">
        <f t="shared" si="52"/>
        <v>0</v>
      </c>
      <c r="T284" s="85">
        <f t="shared" si="57"/>
        <v>0</v>
      </c>
      <c r="U284" s="91">
        <f t="shared" si="58"/>
        <v>0</v>
      </c>
      <c r="V284" s="86"/>
      <c r="W284" s="85">
        <f t="shared" si="55"/>
        <v>0</v>
      </c>
      <c r="X284" s="86" t="e">
        <v>#N/A</v>
      </c>
      <c r="Z284" s="1">
        <v>0</v>
      </c>
    </row>
    <row r="285" spans="2:26" ht="14.25" customHeight="1">
      <c r="B285" s="87"/>
      <c r="C285" s="87">
        <v>103100395</v>
      </c>
      <c r="D285" s="99" t="s">
        <v>250</v>
      </c>
      <c r="E285" s="87" t="s">
        <v>44</v>
      </c>
      <c r="F285" s="86">
        <v>0</v>
      </c>
      <c r="G285" s="86">
        <v>0</v>
      </c>
      <c r="H285" s="86">
        <v>0</v>
      </c>
      <c r="I285" s="86">
        <v>0</v>
      </c>
      <c r="J285" s="86">
        <v>0</v>
      </c>
      <c r="K285" s="86">
        <v>0</v>
      </c>
      <c r="L285" s="85">
        <f t="shared" si="56"/>
        <v>0</v>
      </c>
      <c r="M285" s="89">
        <v>0</v>
      </c>
      <c r="N285" s="90">
        <f t="shared" si="49"/>
        <v>0</v>
      </c>
      <c r="O285" s="90">
        <f t="shared" si="53"/>
        <v>0</v>
      </c>
      <c r="P285" s="85">
        <f t="shared" si="50"/>
        <v>0</v>
      </c>
      <c r="Q285" s="85">
        <f t="shared" si="51"/>
        <v>0</v>
      </c>
      <c r="R285" s="85" t="str">
        <f t="shared" si="54"/>
        <v/>
      </c>
      <c r="S285" s="85">
        <f t="shared" si="52"/>
        <v>0</v>
      </c>
      <c r="T285" s="85">
        <f t="shared" si="57"/>
        <v>0</v>
      </c>
      <c r="U285" s="91">
        <f t="shared" si="58"/>
        <v>0</v>
      </c>
      <c r="V285" s="86"/>
      <c r="W285" s="85">
        <f t="shared" si="55"/>
        <v>0</v>
      </c>
      <c r="X285" s="86" t="s">
        <v>523</v>
      </c>
      <c r="Z285" s="1">
        <v>0</v>
      </c>
    </row>
    <row r="286" spans="2:26" ht="14.25" customHeight="1">
      <c r="B286" s="87"/>
      <c r="C286" s="87">
        <v>103100396</v>
      </c>
      <c r="D286" s="99" t="s">
        <v>249</v>
      </c>
      <c r="E286" s="87" t="s">
        <v>44</v>
      </c>
      <c r="F286" s="86">
        <v>21</v>
      </c>
      <c r="G286" s="86">
        <v>17</v>
      </c>
      <c r="H286" s="86">
        <v>19</v>
      </c>
      <c r="I286" s="86">
        <v>11</v>
      </c>
      <c r="J286" s="86">
        <v>52</v>
      </c>
      <c r="K286" s="86">
        <v>32</v>
      </c>
      <c r="L286" s="85">
        <f t="shared" si="56"/>
        <v>21.714285714285715</v>
      </c>
      <c r="M286" s="89">
        <v>21</v>
      </c>
      <c r="N286" s="90">
        <f t="shared" si="49"/>
        <v>-0.7142857142857153</v>
      </c>
      <c r="O286" s="90">
        <f t="shared" si="53"/>
        <v>10.857142857142858</v>
      </c>
      <c r="P286" s="85">
        <f t="shared" si="50"/>
        <v>5.790476190476185</v>
      </c>
      <c r="Q286" s="85">
        <f t="shared" si="51"/>
        <v>11.580952380952375</v>
      </c>
      <c r="R286" s="85" t="str">
        <f t="shared" si="54"/>
        <v/>
      </c>
      <c r="S286" s="85">
        <f t="shared" si="52"/>
        <v>31.123809523809516</v>
      </c>
      <c r="T286" s="85">
        <f t="shared" si="57"/>
        <v>15.914285714285707</v>
      </c>
      <c r="U286" s="91">
        <v>60</v>
      </c>
      <c r="V286" s="86"/>
      <c r="W286" s="85">
        <f t="shared" si="55"/>
        <v>60</v>
      </c>
      <c r="X286" s="86" t="s">
        <v>521</v>
      </c>
      <c r="Z286" s="1">
        <v>100</v>
      </c>
    </row>
    <row r="287" spans="2:26" ht="14.25" customHeight="1">
      <c r="B287" s="87"/>
      <c r="C287" s="87">
        <v>103100397</v>
      </c>
      <c r="D287" s="99" t="s">
        <v>251</v>
      </c>
      <c r="E287" s="87" t="s">
        <v>44</v>
      </c>
      <c r="F287" s="86">
        <v>0</v>
      </c>
      <c r="G287" s="86">
        <v>0</v>
      </c>
      <c r="H287" s="86">
        <v>0</v>
      </c>
      <c r="I287" s="86">
        <v>0</v>
      </c>
      <c r="J287" s="86">
        <v>0</v>
      </c>
      <c r="K287" s="86">
        <v>0</v>
      </c>
      <c r="L287" s="85">
        <f t="shared" si="56"/>
        <v>0</v>
      </c>
      <c r="M287" s="89">
        <v>0</v>
      </c>
      <c r="N287" s="90">
        <f t="shared" si="49"/>
        <v>0</v>
      </c>
      <c r="O287" s="90">
        <f t="shared" si="53"/>
        <v>0</v>
      </c>
      <c r="P287" s="85">
        <f t="shared" si="50"/>
        <v>0</v>
      </c>
      <c r="Q287" s="85">
        <f t="shared" si="51"/>
        <v>0</v>
      </c>
      <c r="R287" s="85" t="str">
        <f t="shared" si="54"/>
        <v/>
      </c>
      <c r="S287" s="85">
        <f t="shared" si="52"/>
        <v>0</v>
      </c>
      <c r="T287" s="85">
        <f t="shared" si="57"/>
        <v>0</v>
      </c>
      <c r="U287" s="91">
        <f t="shared" si="58"/>
        <v>0</v>
      </c>
      <c r="V287" s="86"/>
      <c r="W287" s="85">
        <f t="shared" si="55"/>
        <v>0</v>
      </c>
      <c r="X287" s="86" t="s">
        <v>520</v>
      </c>
      <c r="Z287" s="1">
        <v>0</v>
      </c>
    </row>
    <row r="288" spans="2:26" ht="14.25" customHeight="1">
      <c r="B288" s="87"/>
      <c r="C288" s="87">
        <v>103100398</v>
      </c>
      <c r="D288" s="99" t="s">
        <v>252</v>
      </c>
      <c r="E288" s="87" t="s">
        <v>44</v>
      </c>
      <c r="F288" s="86">
        <v>0</v>
      </c>
      <c r="G288" s="86">
        <v>0</v>
      </c>
      <c r="H288" s="86">
        <v>0</v>
      </c>
      <c r="I288" s="86">
        <v>0</v>
      </c>
      <c r="J288" s="86">
        <v>0</v>
      </c>
      <c r="K288" s="86">
        <v>0</v>
      </c>
      <c r="L288" s="85">
        <f t="shared" si="56"/>
        <v>0</v>
      </c>
      <c r="M288" s="89">
        <v>0</v>
      </c>
      <c r="N288" s="90">
        <f t="shared" si="49"/>
        <v>0</v>
      </c>
      <c r="O288" s="90">
        <f t="shared" si="53"/>
        <v>0</v>
      </c>
      <c r="P288" s="85">
        <f t="shared" si="50"/>
        <v>0</v>
      </c>
      <c r="Q288" s="85">
        <f t="shared" si="51"/>
        <v>0</v>
      </c>
      <c r="R288" s="85" t="str">
        <f t="shared" si="54"/>
        <v/>
      </c>
      <c r="S288" s="85">
        <f t="shared" si="52"/>
        <v>0</v>
      </c>
      <c r="T288" s="85">
        <f t="shared" si="57"/>
        <v>0</v>
      </c>
      <c r="U288" s="91">
        <f t="shared" si="58"/>
        <v>0</v>
      </c>
      <c r="V288" s="86"/>
      <c r="W288" s="85">
        <f t="shared" si="55"/>
        <v>0</v>
      </c>
      <c r="X288" s="86" t="s">
        <v>522</v>
      </c>
      <c r="Z288" s="1">
        <v>0</v>
      </c>
    </row>
    <row r="289" spans="2:26" ht="14.25" customHeight="1">
      <c r="B289" s="86"/>
      <c r="C289" s="86">
        <v>103100400</v>
      </c>
      <c r="D289" s="126" t="s">
        <v>338</v>
      </c>
      <c r="E289" s="86" t="s">
        <v>44</v>
      </c>
      <c r="F289" s="86">
        <v>0</v>
      </c>
      <c r="G289" s="86">
        <v>0</v>
      </c>
      <c r="H289" s="86">
        <v>0</v>
      </c>
      <c r="I289" s="86">
        <v>0</v>
      </c>
      <c r="J289" s="86">
        <v>0</v>
      </c>
      <c r="K289" s="86">
        <v>0</v>
      </c>
      <c r="L289" s="85">
        <f t="shared" si="56"/>
        <v>0</v>
      </c>
      <c r="M289" s="89">
        <v>0</v>
      </c>
      <c r="N289" s="90">
        <f t="shared" si="49"/>
        <v>0</v>
      </c>
      <c r="O289" s="90">
        <f t="shared" si="53"/>
        <v>0</v>
      </c>
      <c r="P289" s="85">
        <f t="shared" si="50"/>
        <v>0</v>
      </c>
      <c r="Q289" s="85">
        <f t="shared" si="51"/>
        <v>0</v>
      </c>
      <c r="R289" s="85" t="str">
        <f t="shared" si="54"/>
        <v/>
      </c>
      <c r="S289" s="85">
        <f t="shared" si="52"/>
        <v>0</v>
      </c>
      <c r="T289" s="85">
        <f t="shared" si="57"/>
        <v>0</v>
      </c>
      <c r="U289" s="91">
        <f t="shared" si="58"/>
        <v>0</v>
      </c>
      <c r="V289" s="86"/>
      <c r="W289" s="85">
        <f t="shared" si="55"/>
        <v>0</v>
      </c>
      <c r="X289" s="86" t="s">
        <v>522</v>
      </c>
      <c r="Z289" s="1">
        <v>0</v>
      </c>
    </row>
    <row r="290" spans="2:26" ht="14.25" customHeight="1">
      <c r="B290" s="87"/>
      <c r="C290" s="87">
        <v>103100401</v>
      </c>
      <c r="D290" s="99" t="s">
        <v>261</v>
      </c>
      <c r="E290" s="88" t="s">
        <v>44</v>
      </c>
      <c r="F290" s="86">
        <v>0</v>
      </c>
      <c r="G290" s="86">
        <v>0</v>
      </c>
      <c r="H290" s="86">
        <v>0</v>
      </c>
      <c r="I290" s="86">
        <v>0</v>
      </c>
      <c r="J290" s="86">
        <v>0</v>
      </c>
      <c r="K290" s="86">
        <v>0</v>
      </c>
      <c r="L290" s="85">
        <f t="shared" si="56"/>
        <v>0</v>
      </c>
      <c r="M290" s="89">
        <v>0</v>
      </c>
      <c r="N290" s="90">
        <f t="shared" si="49"/>
        <v>0</v>
      </c>
      <c r="O290" s="90">
        <f t="shared" si="53"/>
        <v>0</v>
      </c>
      <c r="P290" s="85">
        <f t="shared" si="50"/>
        <v>0</v>
      </c>
      <c r="Q290" s="85">
        <f t="shared" si="51"/>
        <v>0</v>
      </c>
      <c r="R290" s="85" t="str">
        <f t="shared" si="54"/>
        <v/>
      </c>
      <c r="S290" s="85">
        <f t="shared" si="52"/>
        <v>0</v>
      </c>
      <c r="T290" s="85">
        <f t="shared" si="57"/>
        <v>0</v>
      </c>
      <c r="U290" s="91">
        <f t="shared" si="58"/>
        <v>0</v>
      </c>
      <c r="V290" s="86"/>
      <c r="W290" s="85">
        <f t="shared" si="55"/>
        <v>0</v>
      </c>
      <c r="X290" s="86" t="s">
        <v>522</v>
      </c>
      <c r="Z290" s="1">
        <v>0</v>
      </c>
    </row>
    <row r="291" spans="2:26" ht="14.25" customHeight="1">
      <c r="B291" s="87"/>
      <c r="C291" s="87">
        <v>103100402</v>
      </c>
      <c r="D291" s="99" t="s">
        <v>110</v>
      </c>
      <c r="E291" s="87" t="s">
        <v>431</v>
      </c>
      <c r="F291" s="86">
        <v>0</v>
      </c>
      <c r="G291" s="86">
        <v>1</v>
      </c>
      <c r="H291" s="86">
        <v>2</v>
      </c>
      <c r="I291" s="86">
        <v>2</v>
      </c>
      <c r="J291" s="86">
        <v>1</v>
      </c>
      <c r="K291" s="86">
        <v>0</v>
      </c>
      <c r="L291" s="85">
        <f t="shared" si="56"/>
        <v>0.8571428571428571</v>
      </c>
      <c r="M291" s="89">
        <v>2</v>
      </c>
      <c r="N291" s="90">
        <f t="shared" si="49"/>
        <v>1.1428571428571428</v>
      </c>
      <c r="O291" s="90">
        <f t="shared" si="53"/>
        <v>0.42857142857142855</v>
      </c>
      <c r="P291" s="85">
        <f t="shared" si="50"/>
        <v>0.22857142857142831</v>
      </c>
      <c r="Q291" s="85">
        <f t="shared" si="51"/>
        <v>0.45714285714285685</v>
      </c>
      <c r="R291" s="85" t="str">
        <f t="shared" si="54"/>
        <v/>
      </c>
      <c r="S291" s="85">
        <f t="shared" si="52"/>
        <v>1.2285714285714282</v>
      </c>
      <c r="T291" s="85">
        <f t="shared" si="57"/>
        <v>-0.54285714285714326</v>
      </c>
      <c r="U291" s="91">
        <f t="shared" si="58"/>
        <v>0</v>
      </c>
      <c r="V291" s="86"/>
      <c r="W291" s="85">
        <f t="shared" si="55"/>
        <v>0</v>
      </c>
      <c r="X291" s="86" t="s">
        <v>521</v>
      </c>
      <c r="Z291" s="1">
        <v>0</v>
      </c>
    </row>
    <row r="292" spans="2:26" ht="14.25" customHeight="1">
      <c r="B292" s="87"/>
      <c r="C292" s="87">
        <v>103100403</v>
      </c>
      <c r="D292" s="99" t="s">
        <v>240</v>
      </c>
      <c r="E292" s="87" t="s">
        <v>44</v>
      </c>
      <c r="F292" s="86">
        <v>0</v>
      </c>
      <c r="G292" s="86">
        <v>0</v>
      </c>
      <c r="H292" s="86">
        <v>0</v>
      </c>
      <c r="I292" s="86">
        <v>0</v>
      </c>
      <c r="J292" s="86">
        <v>0</v>
      </c>
      <c r="K292" s="86">
        <v>0</v>
      </c>
      <c r="L292" s="85">
        <f t="shared" si="56"/>
        <v>0</v>
      </c>
      <c r="M292" s="89">
        <v>0</v>
      </c>
      <c r="N292" s="90">
        <f t="shared" si="49"/>
        <v>0</v>
      </c>
      <c r="O292" s="90">
        <f t="shared" si="53"/>
        <v>0</v>
      </c>
      <c r="P292" s="85">
        <f t="shared" si="50"/>
        <v>0</v>
      </c>
      <c r="Q292" s="85">
        <f t="shared" si="51"/>
        <v>0</v>
      </c>
      <c r="R292" s="85" t="str">
        <f t="shared" si="54"/>
        <v/>
      </c>
      <c r="S292" s="85">
        <f t="shared" si="52"/>
        <v>0</v>
      </c>
      <c r="T292" s="85">
        <f t="shared" si="57"/>
        <v>0</v>
      </c>
      <c r="U292" s="91">
        <f t="shared" si="58"/>
        <v>0</v>
      </c>
      <c r="V292" s="86"/>
      <c r="W292" s="85">
        <f t="shared" si="55"/>
        <v>0</v>
      </c>
      <c r="X292" s="86" t="s">
        <v>522</v>
      </c>
      <c r="Z292" s="1">
        <v>0</v>
      </c>
    </row>
    <row r="293" spans="2:26" ht="14.25" customHeight="1">
      <c r="B293" s="87"/>
      <c r="C293" s="87">
        <v>103100407</v>
      </c>
      <c r="D293" s="99" t="s">
        <v>544</v>
      </c>
      <c r="E293" s="87" t="s">
        <v>46</v>
      </c>
      <c r="F293" s="86"/>
      <c r="G293" s="86"/>
      <c r="H293" s="86"/>
      <c r="I293" s="86"/>
      <c r="J293" s="86"/>
      <c r="K293" s="86">
        <v>0</v>
      </c>
      <c r="L293" s="85"/>
      <c r="M293" s="89">
        <v>5</v>
      </c>
      <c r="N293" s="90"/>
      <c r="O293" s="90"/>
      <c r="P293" s="85"/>
      <c r="Q293" s="85"/>
      <c r="R293" s="85"/>
      <c r="S293" s="85"/>
      <c r="T293" s="85"/>
      <c r="U293" s="91">
        <v>10</v>
      </c>
      <c r="V293" s="86"/>
      <c r="W293" s="85">
        <f t="shared" si="55"/>
        <v>10</v>
      </c>
      <c r="X293" s="86" t="s">
        <v>545</v>
      </c>
      <c r="Y293" s="1" t="s">
        <v>555</v>
      </c>
    </row>
    <row r="294" spans="2:26" ht="14.25" customHeight="1">
      <c r="B294" s="87"/>
      <c r="C294" s="87">
        <v>103100411</v>
      </c>
      <c r="D294" s="99" t="s">
        <v>362</v>
      </c>
      <c r="E294" s="87" t="s">
        <v>44</v>
      </c>
      <c r="F294" s="86">
        <v>3450</v>
      </c>
      <c r="G294" s="86">
        <v>2790</v>
      </c>
      <c r="H294" s="86">
        <v>3390</v>
      </c>
      <c r="I294" s="86">
        <v>4050</v>
      </c>
      <c r="J294" s="86">
        <v>3600</v>
      </c>
      <c r="K294" s="86">
        <v>3600</v>
      </c>
      <c r="L294" s="85">
        <f t="shared" si="56"/>
        <v>2982.8571428571427</v>
      </c>
      <c r="M294" s="89">
        <v>3670</v>
      </c>
      <c r="N294" s="90">
        <f t="shared" si="49"/>
        <v>687.14285714285734</v>
      </c>
      <c r="O294" s="90">
        <f t="shared" si="53"/>
        <v>1491.4285714285713</v>
      </c>
      <c r="P294" s="85">
        <f t="shared" si="50"/>
        <v>795.42857142857054</v>
      </c>
      <c r="Q294" s="85">
        <f t="shared" si="51"/>
        <v>1590.8571428571418</v>
      </c>
      <c r="R294" s="85" t="str">
        <f t="shared" si="54"/>
        <v/>
      </c>
      <c r="S294" s="85">
        <f t="shared" si="52"/>
        <v>4275.4285714285697</v>
      </c>
      <c r="T294" s="85">
        <f t="shared" si="57"/>
        <v>1400.8571428571408</v>
      </c>
      <c r="U294" s="91">
        <v>4000</v>
      </c>
      <c r="V294" s="86"/>
      <c r="W294" s="85">
        <f t="shared" si="55"/>
        <v>4000</v>
      </c>
      <c r="X294" s="86" t="s">
        <v>521</v>
      </c>
      <c r="Z294" s="1">
        <v>3000</v>
      </c>
    </row>
    <row r="295" spans="2:26" ht="14.25" customHeight="1">
      <c r="B295" s="87"/>
      <c r="C295" s="87">
        <v>103100412</v>
      </c>
      <c r="D295" s="99" t="s">
        <v>166</v>
      </c>
      <c r="E295" s="87" t="s">
        <v>19</v>
      </c>
      <c r="F295" s="86">
        <v>0</v>
      </c>
      <c r="G295" s="86">
        <v>0</v>
      </c>
      <c r="H295" s="86">
        <v>0</v>
      </c>
      <c r="I295" s="86">
        <v>0</v>
      </c>
      <c r="J295" s="86">
        <v>0</v>
      </c>
      <c r="K295" s="86">
        <v>0</v>
      </c>
      <c r="L295" s="85">
        <f t="shared" si="56"/>
        <v>0</v>
      </c>
      <c r="M295" s="89">
        <v>0</v>
      </c>
      <c r="N295" s="90">
        <f t="shared" si="49"/>
        <v>0</v>
      </c>
      <c r="O295" s="90">
        <f t="shared" si="53"/>
        <v>0</v>
      </c>
      <c r="P295" s="85">
        <f t="shared" si="50"/>
        <v>0</v>
      </c>
      <c r="Q295" s="85">
        <f t="shared" si="51"/>
        <v>0</v>
      </c>
      <c r="R295" s="85" t="str">
        <f t="shared" si="54"/>
        <v/>
      </c>
      <c r="S295" s="85">
        <f t="shared" si="52"/>
        <v>0</v>
      </c>
      <c r="T295" s="85">
        <f t="shared" si="57"/>
        <v>0</v>
      </c>
      <c r="U295" s="91">
        <f t="shared" si="58"/>
        <v>0</v>
      </c>
      <c r="V295" s="86"/>
      <c r="W295" s="85">
        <f t="shared" si="55"/>
        <v>0</v>
      </c>
      <c r="X295" s="86" t="e">
        <v>#N/A</v>
      </c>
      <c r="Z295" s="1">
        <v>0</v>
      </c>
    </row>
    <row r="296" spans="2:26" ht="14.25" customHeight="1">
      <c r="B296" s="87"/>
      <c r="C296" s="87">
        <v>103100413</v>
      </c>
      <c r="D296" s="99" t="s">
        <v>156</v>
      </c>
      <c r="E296" s="87" t="s">
        <v>44</v>
      </c>
      <c r="F296" s="86">
        <v>670</v>
      </c>
      <c r="G296" s="86">
        <v>437</v>
      </c>
      <c r="H296" s="86">
        <v>407</v>
      </c>
      <c r="I296" s="86">
        <v>381</v>
      </c>
      <c r="J296" s="86">
        <v>283</v>
      </c>
      <c r="K296" s="86">
        <v>283</v>
      </c>
      <c r="L296" s="85">
        <f t="shared" si="56"/>
        <v>351.57142857142856</v>
      </c>
      <c r="M296" s="89">
        <v>289</v>
      </c>
      <c r="N296" s="90">
        <f t="shared" si="49"/>
        <v>-62.571428571428555</v>
      </c>
      <c r="O296" s="90">
        <f t="shared" si="53"/>
        <v>175.78571428571428</v>
      </c>
      <c r="P296" s="85">
        <f t="shared" si="50"/>
        <v>93.752380952380847</v>
      </c>
      <c r="Q296" s="85">
        <f t="shared" si="51"/>
        <v>187.50476190476178</v>
      </c>
      <c r="R296" s="85" t="str">
        <f t="shared" si="54"/>
        <v/>
      </c>
      <c r="S296" s="85">
        <f t="shared" si="52"/>
        <v>503.91904761904749</v>
      </c>
      <c r="T296" s="85">
        <f t="shared" si="57"/>
        <v>308.67142857142841</v>
      </c>
      <c r="U296" s="91">
        <v>900</v>
      </c>
      <c r="V296" s="86"/>
      <c r="W296" s="85">
        <f t="shared" si="55"/>
        <v>900</v>
      </c>
      <c r="X296" s="86" t="s">
        <v>522</v>
      </c>
      <c r="Z296" s="1">
        <v>300</v>
      </c>
    </row>
    <row r="297" spans="2:26" ht="14.25" customHeight="1">
      <c r="B297" s="87"/>
      <c r="C297" s="87">
        <v>103100421</v>
      </c>
      <c r="D297" s="99" t="s">
        <v>322</v>
      </c>
      <c r="E297" s="87" t="s">
        <v>44</v>
      </c>
      <c r="F297" s="86">
        <v>1380</v>
      </c>
      <c r="G297" s="86">
        <v>960</v>
      </c>
      <c r="H297" s="86">
        <v>1140</v>
      </c>
      <c r="I297" s="86">
        <v>1195</v>
      </c>
      <c r="J297" s="86">
        <v>1210</v>
      </c>
      <c r="K297" s="86">
        <v>1210</v>
      </c>
      <c r="L297" s="85">
        <f t="shared" si="56"/>
        <v>1013.5714285714286</v>
      </c>
      <c r="M297" s="89">
        <v>1405</v>
      </c>
      <c r="N297" s="90">
        <f t="shared" si="49"/>
        <v>391.42857142857144</v>
      </c>
      <c r="O297" s="90">
        <f t="shared" si="53"/>
        <v>506.78571428571428</v>
      </c>
      <c r="P297" s="85">
        <f t="shared" si="50"/>
        <v>270.28571428571399</v>
      </c>
      <c r="Q297" s="85">
        <f t="shared" si="51"/>
        <v>540.57142857142821</v>
      </c>
      <c r="R297" s="85" t="str">
        <f t="shared" si="54"/>
        <v/>
      </c>
      <c r="S297" s="85">
        <f t="shared" si="52"/>
        <v>1452.785714285714</v>
      </c>
      <c r="T297" s="85">
        <f t="shared" si="57"/>
        <v>318.07142857142821</v>
      </c>
      <c r="U297" s="91">
        <v>600</v>
      </c>
      <c r="V297" s="86"/>
      <c r="W297" s="85">
        <f t="shared" si="55"/>
        <v>600</v>
      </c>
      <c r="X297" s="86" t="s">
        <v>521</v>
      </c>
      <c r="Z297" s="1">
        <v>1200</v>
      </c>
    </row>
    <row r="298" spans="2:26" ht="14.25" customHeight="1">
      <c r="B298" s="86"/>
      <c r="C298" s="86">
        <v>103100422</v>
      </c>
      <c r="D298" s="126" t="s">
        <v>130</v>
      </c>
      <c r="E298" s="86" t="s">
        <v>44</v>
      </c>
      <c r="F298" s="86">
        <v>90</v>
      </c>
      <c r="G298" s="86">
        <v>90</v>
      </c>
      <c r="H298" s="86">
        <v>150</v>
      </c>
      <c r="I298" s="86">
        <v>150</v>
      </c>
      <c r="J298" s="86">
        <v>90</v>
      </c>
      <c r="K298" s="86">
        <v>90</v>
      </c>
      <c r="L298" s="85">
        <f t="shared" si="56"/>
        <v>94.285714285714292</v>
      </c>
      <c r="M298" s="89">
        <v>90</v>
      </c>
      <c r="N298" s="90">
        <f t="shared" si="49"/>
        <v>-4.2857142857142918</v>
      </c>
      <c r="O298" s="90">
        <f t="shared" si="53"/>
        <v>47.142857142857146</v>
      </c>
      <c r="P298" s="85">
        <f t="shared" si="50"/>
        <v>25.142857142857117</v>
      </c>
      <c r="Q298" s="85">
        <f t="shared" si="51"/>
        <v>50.285714285714263</v>
      </c>
      <c r="R298" s="85" t="str">
        <f t="shared" si="54"/>
        <v/>
      </c>
      <c r="S298" s="85">
        <f t="shared" si="52"/>
        <v>135.14285714285714</v>
      </c>
      <c r="T298" s="85">
        <f t="shared" si="57"/>
        <v>70.285714285714292</v>
      </c>
      <c r="U298" s="91">
        <v>300</v>
      </c>
      <c r="V298" s="86"/>
      <c r="W298" s="85">
        <f t="shared" si="55"/>
        <v>300</v>
      </c>
      <c r="X298" s="86" t="s">
        <v>522</v>
      </c>
      <c r="Z298" s="1">
        <v>300</v>
      </c>
    </row>
    <row r="299" spans="2:26" ht="14.25" customHeight="1">
      <c r="B299" s="86"/>
      <c r="C299" s="86">
        <v>103100423</v>
      </c>
      <c r="D299" s="130" t="s">
        <v>475</v>
      </c>
      <c r="E299" s="86" t="s">
        <v>19</v>
      </c>
      <c r="F299" s="86">
        <v>0</v>
      </c>
      <c r="G299" s="86">
        <v>0</v>
      </c>
      <c r="H299" s="86">
        <v>0</v>
      </c>
      <c r="I299" s="86">
        <v>0</v>
      </c>
      <c r="J299" s="86">
        <v>0</v>
      </c>
      <c r="K299" s="86">
        <v>0</v>
      </c>
      <c r="L299" s="85">
        <f t="shared" si="56"/>
        <v>0</v>
      </c>
      <c r="M299" s="89">
        <v>0</v>
      </c>
      <c r="N299" s="85">
        <f>+L299*(0.0333333333333333)*$E$16</f>
        <v>0</v>
      </c>
      <c r="O299" s="85">
        <f>+N299+((L299/30)*$E$16)</f>
        <v>0</v>
      </c>
      <c r="P299" s="85"/>
      <c r="Q299" s="85">
        <f>+N299+((L299/30)*$E$17)</f>
        <v>0</v>
      </c>
      <c r="R299" s="85"/>
      <c r="S299" s="85"/>
      <c r="T299" s="85"/>
      <c r="U299" s="91">
        <f t="shared" si="58"/>
        <v>0</v>
      </c>
      <c r="V299" s="86"/>
      <c r="W299" s="85">
        <f t="shared" si="55"/>
        <v>0</v>
      </c>
      <c r="X299" s="86" t="s">
        <v>522</v>
      </c>
      <c r="Z299" s="1">
        <v>0</v>
      </c>
    </row>
    <row r="300" spans="2:26" ht="14.25" customHeight="1">
      <c r="B300" s="87"/>
      <c r="C300" s="87">
        <v>103100434</v>
      </c>
      <c r="D300" s="99" t="s">
        <v>75</v>
      </c>
      <c r="E300" s="87" t="s">
        <v>44</v>
      </c>
      <c r="F300" s="86">
        <v>0</v>
      </c>
      <c r="G300" s="86">
        <v>0</v>
      </c>
      <c r="H300" s="86">
        <v>0</v>
      </c>
      <c r="I300" s="86">
        <v>0</v>
      </c>
      <c r="J300" s="86">
        <v>0</v>
      </c>
      <c r="K300" s="86">
        <v>0</v>
      </c>
      <c r="L300" s="85">
        <f t="shared" si="56"/>
        <v>0</v>
      </c>
      <c r="M300" s="89">
        <v>0</v>
      </c>
      <c r="N300" s="90">
        <f t="shared" ref="N300:N331" si="59">M300-L300</f>
        <v>0</v>
      </c>
      <c r="O300" s="90">
        <f t="shared" si="53"/>
        <v>0</v>
      </c>
      <c r="P300" s="85">
        <f t="shared" si="50"/>
        <v>0</v>
      </c>
      <c r="Q300" s="85">
        <f t="shared" si="51"/>
        <v>0</v>
      </c>
      <c r="R300" s="85" t="str">
        <f t="shared" ref="R300:R331" si="60">IF(L300=0,"",IF(M300-Q300&lt;=0,"*",""))</f>
        <v/>
      </c>
      <c r="S300" s="85">
        <f t="shared" si="52"/>
        <v>0</v>
      </c>
      <c r="T300" s="85">
        <f t="shared" ref="T300:T331" si="61">+(S300-P300)+(Q300-M300)</f>
        <v>0</v>
      </c>
      <c r="U300" s="91">
        <f t="shared" si="58"/>
        <v>0</v>
      </c>
      <c r="V300" s="86"/>
      <c r="W300" s="85">
        <f t="shared" si="55"/>
        <v>0</v>
      </c>
      <c r="X300" s="86" t="s">
        <v>520</v>
      </c>
      <c r="Z300" s="1">
        <v>0</v>
      </c>
    </row>
    <row r="301" spans="2:26" ht="14.25" customHeight="1">
      <c r="B301" s="87"/>
      <c r="C301" s="87">
        <v>103100426</v>
      </c>
      <c r="D301" s="99" t="s">
        <v>499</v>
      </c>
      <c r="E301" s="88" t="s">
        <v>44</v>
      </c>
      <c r="F301" s="86">
        <v>0</v>
      </c>
      <c r="G301" s="86">
        <v>0</v>
      </c>
      <c r="H301" s="86">
        <v>0</v>
      </c>
      <c r="I301" s="86">
        <v>0</v>
      </c>
      <c r="J301" s="86">
        <v>0</v>
      </c>
      <c r="K301" s="86">
        <v>0</v>
      </c>
      <c r="L301" s="85">
        <f t="shared" si="56"/>
        <v>0</v>
      </c>
      <c r="M301" s="89">
        <v>0</v>
      </c>
      <c r="N301" s="90">
        <f t="shared" si="59"/>
        <v>0</v>
      </c>
      <c r="O301" s="90">
        <f t="shared" si="53"/>
        <v>0</v>
      </c>
      <c r="P301" s="85">
        <f t="shared" si="50"/>
        <v>0</v>
      </c>
      <c r="Q301" s="85">
        <f t="shared" si="51"/>
        <v>0</v>
      </c>
      <c r="R301" s="85" t="str">
        <f t="shared" si="60"/>
        <v/>
      </c>
      <c r="S301" s="85">
        <f t="shared" si="52"/>
        <v>0</v>
      </c>
      <c r="T301" s="85">
        <f t="shared" si="61"/>
        <v>0</v>
      </c>
      <c r="U301" s="91">
        <f t="shared" si="58"/>
        <v>0</v>
      </c>
      <c r="V301" s="86"/>
      <c r="W301" s="85">
        <f t="shared" si="55"/>
        <v>0</v>
      </c>
      <c r="X301" s="86" t="s">
        <v>520</v>
      </c>
      <c r="Z301" s="1">
        <v>0</v>
      </c>
    </row>
    <row r="302" spans="2:26" ht="14.25" customHeight="1">
      <c r="B302" s="87"/>
      <c r="C302" s="87">
        <v>103100427</v>
      </c>
      <c r="D302" s="99" t="s">
        <v>500</v>
      </c>
      <c r="E302" s="87" t="s">
        <v>44</v>
      </c>
      <c r="F302" s="86">
        <v>0</v>
      </c>
      <c r="G302" s="86">
        <v>0</v>
      </c>
      <c r="H302" s="86">
        <v>0</v>
      </c>
      <c r="I302" s="86">
        <v>0</v>
      </c>
      <c r="J302" s="86">
        <v>0</v>
      </c>
      <c r="K302" s="86">
        <v>0</v>
      </c>
      <c r="L302" s="85">
        <f t="shared" si="56"/>
        <v>0</v>
      </c>
      <c r="M302" s="89">
        <v>0</v>
      </c>
      <c r="N302" s="90">
        <f t="shared" si="59"/>
        <v>0</v>
      </c>
      <c r="O302" s="90">
        <f t="shared" si="53"/>
        <v>0</v>
      </c>
      <c r="P302" s="85">
        <f t="shared" si="50"/>
        <v>0</v>
      </c>
      <c r="Q302" s="85">
        <f t="shared" si="51"/>
        <v>0</v>
      </c>
      <c r="R302" s="85" t="str">
        <f t="shared" si="60"/>
        <v/>
      </c>
      <c r="S302" s="85">
        <f t="shared" si="52"/>
        <v>0</v>
      </c>
      <c r="T302" s="85">
        <f t="shared" si="61"/>
        <v>0</v>
      </c>
      <c r="U302" s="91">
        <f t="shared" si="58"/>
        <v>0</v>
      </c>
      <c r="V302" s="86"/>
      <c r="W302" s="85">
        <f t="shared" si="55"/>
        <v>0</v>
      </c>
      <c r="X302" s="86" t="e">
        <v>#N/A</v>
      </c>
      <c r="Z302" s="1">
        <v>0</v>
      </c>
    </row>
    <row r="303" spans="2:26" ht="14.25" customHeight="1">
      <c r="B303" s="87"/>
      <c r="C303" s="87">
        <v>103100447</v>
      </c>
      <c r="D303" s="99" t="s">
        <v>369</v>
      </c>
      <c r="E303" s="87" t="s">
        <v>19</v>
      </c>
      <c r="F303" s="86">
        <v>0</v>
      </c>
      <c r="G303" s="86">
        <v>0</v>
      </c>
      <c r="H303" s="86">
        <v>0</v>
      </c>
      <c r="I303" s="86">
        <v>0</v>
      </c>
      <c r="J303" s="86">
        <v>0</v>
      </c>
      <c r="K303" s="86">
        <v>0</v>
      </c>
      <c r="L303" s="85">
        <f t="shared" si="56"/>
        <v>0</v>
      </c>
      <c r="M303" s="89">
        <v>0</v>
      </c>
      <c r="N303" s="90">
        <f t="shared" si="59"/>
        <v>0</v>
      </c>
      <c r="O303" s="90">
        <f t="shared" si="53"/>
        <v>0</v>
      </c>
      <c r="P303" s="85">
        <f t="shared" si="50"/>
        <v>0</v>
      </c>
      <c r="Q303" s="85">
        <f t="shared" si="51"/>
        <v>0</v>
      </c>
      <c r="R303" s="85" t="str">
        <f t="shared" si="60"/>
        <v/>
      </c>
      <c r="S303" s="85">
        <f t="shared" si="52"/>
        <v>0</v>
      </c>
      <c r="T303" s="85">
        <f t="shared" si="61"/>
        <v>0</v>
      </c>
      <c r="U303" s="91">
        <f t="shared" si="58"/>
        <v>0</v>
      </c>
      <c r="V303" s="86"/>
      <c r="W303" s="85">
        <f t="shared" si="55"/>
        <v>0</v>
      </c>
      <c r="X303" s="86" t="s">
        <v>522</v>
      </c>
      <c r="Z303" s="1">
        <v>0</v>
      </c>
    </row>
    <row r="304" spans="2:26" ht="14.25" customHeight="1">
      <c r="B304" s="87"/>
      <c r="C304" s="87">
        <v>103100448</v>
      </c>
      <c r="D304" s="99" t="s">
        <v>332</v>
      </c>
      <c r="E304" s="87" t="s">
        <v>19</v>
      </c>
      <c r="F304" s="86">
        <v>182</v>
      </c>
      <c r="G304" s="86">
        <v>136</v>
      </c>
      <c r="H304" s="86">
        <v>149</v>
      </c>
      <c r="I304" s="86">
        <v>139</v>
      </c>
      <c r="J304" s="86">
        <v>171</v>
      </c>
      <c r="K304" s="86">
        <v>171</v>
      </c>
      <c r="L304" s="85">
        <f t="shared" si="56"/>
        <v>135.42857142857142</v>
      </c>
      <c r="M304" s="89">
        <v>182</v>
      </c>
      <c r="N304" s="90">
        <f t="shared" si="59"/>
        <v>46.571428571428584</v>
      </c>
      <c r="O304" s="90">
        <f t="shared" si="53"/>
        <v>67.714285714285708</v>
      </c>
      <c r="P304" s="85">
        <f t="shared" si="50"/>
        <v>36.114285714285671</v>
      </c>
      <c r="Q304" s="85">
        <f t="shared" si="51"/>
        <v>72.228571428571385</v>
      </c>
      <c r="R304" s="85" t="str">
        <f t="shared" si="60"/>
        <v/>
      </c>
      <c r="S304" s="85">
        <f t="shared" si="52"/>
        <v>194.11428571428567</v>
      </c>
      <c r="T304" s="85">
        <f t="shared" si="61"/>
        <v>48.228571428571385</v>
      </c>
      <c r="U304" s="91">
        <v>60</v>
      </c>
      <c r="V304" s="86"/>
      <c r="W304" s="85">
        <f t="shared" si="55"/>
        <v>60</v>
      </c>
      <c r="X304" s="86" t="s">
        <v>521</v>
      </c>
      <c r="Z304" s="1">
        <v>120</v>
      </c>
    </row>
    <row r="305" spans="2:26" ht="14.25" customHeight="1">
      <c r="B305" s="87"/>
      <c r="C305" s="87">
        <v>103100450</v>
      </c>
      <c r="D305" s="99" t="s">
        <v>160</v>
      </c>
      <c r="E305" s="88" t="s">
        <v>46</v>
      </c>
      <c r="F305" s="86">
        <v>60</v>
      </c>
      <c r="G305" s="86">
        <v>44</v>
      </c>
      <c r="H305" s="86">
        <v>39</v>
      </c>
      <c r="I305" s="86">
        <v>54</v>
      </c>
      <c r="J305" s="86">
        <v>38</v>
      </c>
      <c r="K305" s="86">
        <v>38</v>
      </c>
      <c r="L305" s="85">
        <f t="shared" si="56"/>
        <v>39</v>
      </c>
      <c r="M305" s="89">
        <v>39</v>
      </c>
      <c r="N305" s="90">
        <f t="shared" si="59"/>
        <v>0</v>
      </c>
      <c r="O305" s="90">
        <f t="shared" si="53"/>
        <v>19.5</v>
      </c>
      <c r="P305" s="85">
        <f t="shared" si="50"/>
        <v>10.39999999999999</v>
      </c>
      <c r="Q305" s="85">
        <f t="shared" si="51"/>
        <v>20.79999999999999</v>
      </c>
      <c r="R305" s="85" t="str">
        <f t="shared" si="60"/>
        <v/>
      </c>
      <c r="S305" s="85">
        <f t="shared" si="52"/>
        <v>55.899999999999991</v>
      </c>
      <c r="T305" s="85">
        <f t="shared" si="61"/>
        <v>27.29999999999999</v>
      </c>
      <c r="U305" s="91">
        <v>60</v>
      </c>
      <c r="V305" s="86"/>
      <c r="W305" s="85">
        <f t="shared" si="55"/>
        <v>60</v>
      </c>
      <c r="X305" s="86" t="s">
        <v>522</v>
      </c>
      <c r="Z305" s="1">
        <v>60</v>
      </c>
    </row>
    <row r="306" spans="2:26" ht="14.25" customHeight="1">
      <c r="B306" s="87"/>
      <c r="C306" s="87">
        <v>103100457</v>
      </c>
      <c r="D306" s="99" t="s">
        <v>462</v>
      </c>
      <c r="E306" s="88" t="s">
        <v>44</v>
      </c>
      <c r="F306" s="86">
        <v>0</v>
      </c>
      <c r="G306" s="86">
        <v>0</v>
      </c>
      <c r="H306" s="86">
        <v>0</v>
      </c>
      <c r="I306" s="86">
        <v>0</v>
      </c>
      <c r="J306" s="86">
        <v>0</v>
      </c>
      <c r="K306" s="86">
        <v>0</v>
      </c>
      <c r="L306" s="85">
        <f t="shared" si="56"/>
        <v>0</v>
      </c>
      <c r="M306" s="89">
        <v>0</v>
      </c>
      <c r="N306" s="90">
        <f t="shared" si="59"/>
        <v>0</v>
      </c>
      <c r="O306" s="90">
        <f t="shared" si="53"/>
        <v>0</v>
      </c>
      <c r="P306" s="85">
        <f t="shared" si="50"/>
        <v>0</v>
      </c>
      <c r="Q306" s="85">
        <f t="shared" si="51"/>
        <v>0</v>
      </c>
      <c r="R306" s="85" t="str">
        <f t="shared" si="60"/>
        <v/>
      </c>
      <c r="S306" s="85">
        <f t="shared" si="52"/>
        <v>0</v>
      </c>
      <c r="T306" s="85">
        <f t="shared" si="61"/>
        <v>0</v>
      </c>
      <c r="U306" s="91">
        <f t="shared" si="58"/>
        <v>0</v>
      </c>
      <c r="V306" s="86"/>
      <c r="W306" s="85">
        <f t="shared" si="55"/>
        <v>0</v>
      </c>
      <c r="X306" s="86" t="s">
        <v>520</v>
      </c>
      <c r="Z306" s="1">
        <v>0</v>
      </c>
    </row>
    <row r="307" spans="2:26" ht="14.25" customHeight="1">
      <c r="B307" s="86"/>
      <c r="C307" s="86">
        <v>103100459</v>
      </c>
      <c r="D307" s="126" t="s">
        <v>463</v>
      </c>
      <c r="E307" s="86" t="s">
        <v>44</v>
      </c>
      <c r="F307" s="86">
        <v>9</v>
      </c>
      <c r="G307" s="86">
        <v>2</v>
      </c>
      <c r="H307" s="86">
        <v>5</v>
      </c>
      <c r="I307" s="86">
        <v>7</v>
      </c>
      <c r="J307" s="86">
        <v>17</v>
      </c>
      <c r="K307" s="86">
        <v>17</v>
      </c>
      <c r="L307" s="85">
        <f t="shared" si="56"/>
        <v>8.1428571428571423</v>
      </c>
      <c r="M307" s="89">
        <v>34</v>
      </c>
      <c r="N307" s="90">
        <f t="shared" si="59"/>
        <v>25.857142857142858</v>
      </c>
      <c r="O307" s="90">
        <f t="shared" si="53"/>
        <v>4.0714285714285712</v>
      </c>
      <c r="P307" s="85">
        <f t="shared" si="50"/>
        <v>2.171428571428569</v>
      </c>
      <c r="Q307" s="85">
        <f t="shared" si="51"/>
        <v>4.3428571428571399</v>
      </c>
      <c r="R307" s="85" t="str">
        <f t="shared" si="60"/>
        <v/>
      </c>
      <c r="S307" s="85">
        <f t="shared" si="52"/>
        <v>11.671428571428569</v>
      </c>
      <c r="T307" s="85">
        <f t="shared" si="61"/>
        <v>-20.157142857142858</v>
      </c>
      <c r="U307" s="91">
        <f t="shared" si="58"/>
        <v>0</v>
      </c>
      <c r="V307" s="86"/>
      <c r="W307" s="85">
        <f t="shared" si="55"/>
        <v>0</v>
      </c>
      <c r="X307" s="86" t="s">
        <v>521</v>
      </c>
      <c r="Z307" s="1">
        <v>0</v>
      </c>
    </row>
    <row r="308" spans="2:26" ht="14.25" customHeight="1">
      <c r="B308" s="87"/>
      <c r="C308" s="87">
        <v>103100460</v>
      </c>
      <c r="D308" s="99" t="s">
        <v>464</v>
      </c>
      <c r="E308" s="87" t="s">
        <v>44</v>
      </c>
      <c r="F308" s="86">
        <v>0</v>
      </c>
      <c r="G308" s="86">
        <v>0</v>
      </c>
      <c r="H308" s="86">
        <v>0</v>
      </c>
      <c r="I308" s="86">
        <v>0</v>
      </c>
      <c r="J308" s="86">
        <v>0</v>
      </c>
      <c r="K308" s="86">
        <v>0</v>
      </c>
      <c r="L308" s="85">
        <f t="shared" si="56"/>
        <v>0</v>
      </c>
      <c r="M308" s="89">
        <v>0</v>
      </c>
      <c r="N308" s="90">
        <f t="shared" si="59"/>
        <v>0</v>
      </c>
      <c r="O308" s="90">
        <f t="shared" si="53"/>
        <v>0</v>
      </c>
      <c r="P308" s="85">
        <f t="shared" si="50"/>
        <v>0</v>
      </c>
      <c r="Q308" s="85">
        <f t="shared" si="51"/>
        <v>0</v>
      </c>
      <c r="R308" s="85" t="str">
        <f t="shared" si="60"/>
        <v/>
      </c>
      <c r="S308" s="85">
        <f t="shared" si="52"/>
        <v>0</v>
      </c>
      <c r="T308" s="85">
        <f t="shared" si="61"/>
        <v>0</v>
      </c>
      <c r="U308" s="91">
        <f t="shared" si="58"/>
        <v>0</v>
      </c>
      <c r="V308" s="86"/>
      <c r="W308" s="85">
        <f t="shared" si="55"/>
        <v>0</v>
      </c>
      <c r="X308" s="86" t="s">
        <v>520</v>
      </c>
      <c r="Z308" s="1">
        <v>0</v>
      </c>
    </row>
    <row r="309" spans="2:26" ht="14.25" customHeight="1">
      <c r="B309" s="87"/>
      <c r="C309" s="87">
        <v>103100461</v>
      </c>
      <c r="D309" s="99" t="s">
        <v>465</v>
      </c>
      <c r="E309" s="88" t="s">
        <v>44</v>
      </c>
      <c r="F309" s="86">
        <v>0</v>
      </c>
      <c r="G309" s="86">
        <v>0</v>
      </c>
      <c r="H309" s="86">
        <v>0</v>
      </c>
      <c r="I309" s="86">
        <v>0</v>
      </c>
      <c r="J309" s="86">
        <v>0</v>
      </c>
      <c r="K309" s="86">
        <v>0</v>
      </c>
      <c r="L309" s="85">
        <f t="shared" si="56"/>
        <v>0</v>
      </c>
      <c r="M309" s="89">
        <v>0</v>
      </c>
      <c r="N309" s="90">
        <f t="shared" si="59"/>
        <v>0</v>
      </c>
      <c r="O309" s="90">
        <f t="shared" si="53"/>
        <v>0</v>
      </c>
      <c r="P309" s="85">
        <f t="shared" si="50"/>
        <v>0</v>
      </c>
      <c r="Q309" s="85">
        <f t="shared" si="51"/>
        <v>0</v>
      </c>
      <c r="R309" s="85" t="str">
        <f t="shared" si="60"/>
        <v/>
      </c>
      <c r="S309" s="85">
        <f t="shared" si="52"/>
        <v>0</v>
      </c>
      <c r="T309" s="85">
        <f t="shared" si="61"/>
        <v>0</v>
      </c>
      <c r="U309" s="91">
        <f t="shared" si="58"/>
        <v>0</v>
      </c>
      <c r="V309" s="86"/>
      <c r="W309" s="85">
        <f t="shared" si="55"/>
        <v>0</v>
      </c>
      <c r="X309" s="86" t="s">
        <v>521</v>
      </c>
      <c r="Z309" s="1">
        <v>0</v>
      </c>
    </row>
    <row r="310" spans="2:26" ht="14.25" customHeight="1">
      <c r="B310" s="87"/>
      <c r="C310" s="87">
        <v>103100462</v>
      </c>
      <c r="D310" s="99" t="s">
        <v>408</v>
      </c>
      <c r="E310" s="87" t="s">
        <v>11</v>
      </c>
      <c r="F310" s="86">
        <v>0</v>
      </c>
      <c r="G310" s="86">
        <v>0</v>
      </c>
      <c r="H310" s="86">
        <v>0</v>
      </c>
      <c r="I310" s="86">
        <v>0</v>
      </c>
      <c r="J310" s="86">
        <v>0</v>
      </c>
      <c r="K310" s="86">
        <v>0</v>
      </c>
      <c r="L310" s="85">
        <f t="shared" si="56"/>
        <v>0</v>
      </c>
      <c r="M310" s="89">
        <v>0</v>
      </c>
      <c r="N310" s="90">
        <f t="shared" si="59"/>
        <v>0</v>
      </c>
      <c r="O310" s="90">
        <f t="shared" si="53"/>
        <v>0</v>
      </c>
      <c r="P310" s="85">
        <f t="shared" si="50"/>
        <v>0</v>
      </c>
      <c r="Q310" s="85">
        <f t="shared" si="51"/>
        <v>0</v>
      </c>
      <c r="R310" s="85" t="str">
        <f t="shared" si="60"/>
        <v/>
      </c>
      <c r="S310" s="85">
        <f t="shared" si="52"/>
        <v>0</v>
      </c>
      <c r="T310" s="85">
        <f t="shared" si="61"/>
        <v>0</v>
      </c>
      <c r="U310" s="91">
        <f t="shared" si="58"/>
        <v>0</v>
      </c>
      <c r="V310" s="86"/>
      <c r="W310" s="85">
        <f t="shared" si="55"/>
        <v>0</v>
      </c>
      <c r="X310" s="86" t="s">
        <v>522</v>
      </c>
      <c r="Z310" s="1">
        <v>0</v>
      </c>
    </row>
    <row r="311" spans="2:26" ht="14.25" customHeight="1">
      <c r="B311" s="87"/>
      <c r="C311" s="87">
        <v>103100464</v>
      </c>
      <c r="D311" s="99" t="s">
        <v>144</v>
      </c>
      <c r="E311" s="87" t="s">
        <v>44</v>
      </c>
      <c r="F311" s="86">
        <v>300</v>
      </c>
      <c r="G311" s="86">
        <v>210</v>
      </c>
      <c r="H311" s="86">
        <v>240</v>
      </c>
      <c r="I311" s="86">
        <v>240</v>
      </c>
      <c r="J311" s="86">
        <v>300</v>
      </c>
      <c r="K311" s="86">
        <v>300</v>
      </c>
      <c r="L311" s="85">
        <f t="shared" si="56"/>
        <v>227.14285714285714</v>
      </c>
      <c r="M311" s="89">
        <v>87</v>
      </c>
      <c r="N311" s="90">
        <f t="shared" si="59"/>
        <v>-140.14285714285714</v>
      </c>
      <c r="O311" s="90">
        <f t="shared" si="53"/>
        <v>113.57142857142857</v>
      </c>
      <c r="P311" s="85">
        <f t="shared" si="50"/>
        <v>60.571428571428505</v>
      </c>
      <c r="Q311" s="85">
        <f t="shared" si="51"/>
        <v>121.14285714285708</v>
      </c>
      <c r="R311" s="85" t="str">
        <f t="shared" si="60"/>
        <v>*</v>
      </c>
      <c r="S311" s="85">
        <f t="shared" si="52"/>
        <v>325.5714285714285</v>
      </c>
      <c r="T311" s="85">
        <f t="shared" si="61"/>
        <v>299.14285714285711</v>
      </c>
      <c r="U311" s="91">
        <v>600</v>
      </c>
      <c r="V311" s="86"/>
      <c r="W311" s="85">
        <f t="shared" si="55"/>
        <v>600</v>
      </c>
      <c r="X311" s="86" t="s">
        <v>521</v>
      </c>
      <c r="Z311" s="1">
        <v>0</v>
      </c>
    </row>
    <row r="312" spans="2:26" ht="14.25" customHeight="1">
      <c r="B312" s="87"/>
      <c r="C312" s="87">
        <v>103100465</v>
      </c>
      <c r="D312" s="99" t="s">
        <v>409</v>
      </c>
      <c r="E312" s="87" t="s">
        <v>11</v>
      </c>
      <c r="F312" s="86">
        <v>0</v>
      </c>
      <c r="G312" s="86">
        <v>0</v>
      </c>
      <c r="H312" s="86">
        <v>0</v>
      </c>
      <c r="I312" s="86">
        <v>0</v>
      </c>
      <c r="J312" s="86">
        <v>0</v>
      </c>
      <c r="K312" s="86">
        <v>0</v>
      </c>
      <c r="L312" s="85">
        <f t="shared" si="56"/>
        <v>0</v>
      </c>
      <c r="M312" s="89">
        <v>0</v>
      </c>
      <c r="N312" s="90">
        <f t="shared" si="59"/>
        <v>0</v>
      </c>
      <c r="O312" s="90">
        <f t="shared" si="53"/>
        <v>0</v>
      </c>
      <c r="P312" s="85">
        <f t="shared" si="50"/>
        <v>0</v>
      </c>
      <c r="Q312" s="85">
        <f t="shared" si="51"/>
        <v>0</v>
      </c>
      <c r="R312" s="85" t="str">
        <f t="shared" si="60"/>
        <v/>
      </c>
      <c r="S312" s="85">
        <f t="shared" si="52"/>
        <v>0</v>
      </c>
      <c r="T312" s="85">
        <f t="shared" si="61"/>
        <v>0</v>
      </c>
      <c r="U312" s="91">
        <f t="shared" si="58"/>
        <v>0</v>
      </c>
      <c r="V312" s="86"/>
      <c r="W312" s="85">
        <f t="shared" si="55"/>
        <v>0</v>
      </c>
      <c r="X312" s="86" t="e">
        <v>#N/A</v>
      </c>
      <c r="Z312" s="1">
        <v>0</v>
      </c>
    </row>
    <row r="313" spans="2:26" ht="14.25" customHeight="1">
      <c r="B313" s="87"/>
      <c r="C313" s="87">
        <v>103100470</v>
      </c>
      <c r="D313" s="99" t="s">
        <v>172</v>
      </c>
      <c r="E313" s="87" t="s">
        <v>444</v>
      </c>
      <c r="F313" s="86">
        <v>6</v>
      </c>
      <c r="G313" s="86">
        <v>2</v>
      </c>
      <c r="H313" s="86">
        <v>2</v>
      </c>
      <c r="I313" s="86">
        <v>2</v>
      </c>
      <c r="J313" s="86">
        <v>4</v>
      </c>
      <c r="K313" s="86">
        <v>4</v>
      </c>
      <c r="L313" s="85">
        <f t="shared" si="56"/>
        <v>2.8571428571428572</v>
      </c>
      <c r="M313" s="89">
        <v>0</v>
      </c>
      <c r="N313" s="90">
        <f t="shared" si="59"/>
        <v>-2.8571428571428572</v>
      </c>
      <c r="O313" s="90">
        <f t="shared" si="53"/>
        <v>1.4285714285714286</v>
      </c>
      <c r="P313" s="85">
        <f t="shared" si="50"/>
        <v>0.76190476190476109</v>
      </c>
      <c r="Q313" s="85">
        <f t="shared" si="51"/>
        <v>1.5238095238095231</v>
      </c>
      <c r="R313" s="85" t="str">
        <f t="shared" si="60"/>
        <v>*</v>
      </c>
      <c r="S313" s="85">
        <f t="shared" si="52"/>
        <v>4.0952380952380949</v>
      </c>
      <c r="T313" s="85">
        <f t="shared" si="61"/>
        <v>4.8571428571428568</v>
      </c>
      <c r="U313" s="91">
        <v>10</v>
      </c>
      <c r="V313" s="86"/>
      <c r="W313" s="85">
        <f t="shared" si="55"/>
        <v>10</v>
      </c>
      <c r="X313" s="86" t="s">
        <v>521</v>
      </c>
      <c r="Z313" s="1">
        <v>4</v>
      </c>
    </row>
    <row r="314" spans="2:26" ht="14.25" customHeight="1">
      <c r="B314" s="87"/>
      <c r="C314" s="87">
        <v>103100471</v>
      </c>
      <c r="D314" s="99" t="s">
        <v>116</v>
      </c>
      <c r="E314" s="87" t="s">
        <v>44</v>
      </c>
      <c r="F314" s="86">
        <v>0</v>
      </c>
      <c r="G314" s="86">
        <v>0</v>
      </c>
      <c r="H314" s="86">
        <v>0</v>
      </c>
      <c r="I314" s="86">
        <v>0</v>
      </c>
      <c r="J314" s="86">
        <v>30</v>
      </c>
      <c r="K314" s="86">
        <v>30</v>
      </c>
      <c r="L314" s="85">
        <f t="shared" si="56"/>
        <v>8.5714285714285712</v>
      </c>
      <c r="M314" s="89">
        <v>240</v>
      </c>
      <c r="N314" s="90">
        <f t="shared" si="59"/>
        <v>231.42857142857142</v>
      </c>
      <c r="O314" s="90">
        <f t="shared" si="53"/>
        <v>4.2857142857142856</v>
      </c>
      <c r="P314" s="85">
        <f t="shared" si="50"/>
        <v>2.2857142857142834</v>
      </c>
      <c r="Q314" s="85">
        <f t="shared" si="51"/>
        <v>4.5714285714285694</v>
      </c>
      <c r="R314" s="85" t="str">
        <f t="shared" si="60"/>
        <v/>
      </c>
      <c r="S314" s="85">
        <f t="shared" si="52"/>
        <v>12.285714285714283</v>
      </c>
      <c r="T314" s="85">
        <f t="shared" si="61"/>
        <v>-225.42857142857144</v>
      </c>
      <c r="U314" s="91">
        <f t="shared" si="58"/>
        <v>0</v>
      </c>
      <c r="V314" s="86"/>
      <c r="W314" s="85">
        <f t="shared" si="55"/>
        <v>0</v>
      </c>
      <c r="X314" s="86" t="s">
        <v>522</v>
      </c>
      <c r="Z314" s="1">
        <v>200</v>
      </c>
    </row>
    <row r="315" spans="2:26" ht="14.25" customHeight="1">
      <c r="B315" s="87"/>
      <c r="C315" s="87">
        <v>103100472</v>
      </c>
      <c r="D315" s="99" t="s">
        <v>265</v>
      </c>
      <c r="E315" s="87" t="s">
        <v>445</v>
      </c>
      <c r="F315" s="86">
        <v>0</v>
      </c>
      <c r="G315" s="86">
        <v>0</v>
      </c>
      <c r="H315" s="86">
        <v>0</v>
      </c>
      <c r="I315" s="86">
        <v>0</v>
      </c>
      <c r="J315" s="86">
        <v>0</v>
      </c>
      <c r="K315" s="86">
        <v>0</v>
      </c>
      <c r="L315" s="85">
        <f t="shared" si="56"/>
        <v>0</v>
      </c>
      <c r="M315" s="89">
        <v>0</v>
      </c>
      <c r="N315" s="90">
        <f t="shared" si="59"/>
        <v>0</v>
      </c>
      <c r="O315" s="90">
        <f t="shared" si="53"/>
        <v>0</v>
      </c>
      <c r="P315" s="85">
        <f t="shared" si="50"/>
        <v>0</v>
      </c>
      <c r="Q315" s="85">
        <f t="shared" si="51"/>
        <v>0</v>
      </c>
      <c r="R315" s="85" t="str">
        <f t="shared" si="60"/>
        <v/>
      </c>
      <c r="S315" s="85">
        <f t="shared" si="52"/>
        <v>0</v>
      </c>
      <c r="T315" s="85">
        <f t="shared" si="61"/>
        <v>0</v>
      </c>
      <c r="U315" s="91">
        <f t="shared" si="58"/>
        <v>0</v>
      </c>
      <c r="V315" s="86"/>
      <c r="W315" s="85">
        <f t="shared" si="55"/>
        <v>0</v>
      </c>
      <c r="X315" s="86" t="s">
        <v>521</v>
      </c>
      <c r="Z315" s="1">
        <v>0</v>
      </c>
    </row>
    <row r="316" spans="2:26" ht="14.25" customHeight="1">
      <c r="B316" s="87"/>
      <c r="C316" s="87">
        <v>103100473</v>
      </c>
      <c r="D316" s="99" t="s">
        <v>343</v>
      </c>
      <c r="E316" s="87" t="s">
        <v>14</v>
      </c>
      <c r="F316" s="86">
        <v>0</v>
      </c>
      <c r="G316" s="86">
        <v>0</v>
      </c>
      <c r="H316" s="86">
        <v>0</v>
      </c>
      <c r="I316" s="86">
        <v>0</v>
      </c>
      <c r="J316" s="86">
        <v>0</v>
      </c>
      <c r="K316" s="86">
        <v>0</v>
      </c>
      <c r="L316" s="85">
        <f t="shared" si="56"/>
        <v>0</v>
      </c>
      <c r="M316" s="89">
        <v>0</v>
      </c>
      <c r="N316" s="90">
        <f t="shared" si="59"/>
        <v>0</v>
      </c>
      <c r="O316" s="90">
        <f t="shared" si="53"/>
        <v>0</v>
      </c>
      <c r="P316" s="85">
        <f t="shared" si="50"/>
        <v>0</v>
      </c>
      <c r="Q316" s="85">
        <f t="shared" si="51"/>
        <v>0</v>
      </c>
      <c r="R316" s="85" t="str">
        <f t="shared" si="60"/>
        <v/>
      </c>
      <c r="S316" s="85">
        <f t="shared" si="52"/>
        <v>0</v>
      </c>
      <c r="T316" s="85">
        <f t="shared" si="61"/>
        <v>0</v>
      </c>
      <c r="U316" s="91">
        <f t="shared" si="58"/>
        <v>0</v>
      </c>
      <c r="V316" s="86"/>
      <c r="W316" s="85">
        <f t="shared" si="55"/>
        <v>0</v>
      </c>
      <c r="X316" s="86" t="e">
        <v>#N/A</v>
      </c>
      <c r="Z316" s="1">
        <v>0</v>
      </c>
    </row>
    <row r="317" spans="2:26" ht="14.25" customHeight="1">
      <c r="B317" s="86"/>
      <c r="C317" s="86">
        <v>103100474</v>
      </c>
      <c r="D317" s="99" t="s">
        <v>365</v>
      </c>
      <c r="E317" s="86" t="s">
        <v>434</v>
      </c>
      <c r="F317" s="86">
        <v>0</v>
      </c>
      <c r="G317" s="86">
        <v>0</v>
      </c>
      <c r="H317" s="86">
        <v>0</v>
      </c>
      <c r="I317" s="86">
        <v>0</v>
      </c>
      <c r="J317" s="86">
        <v>0</v>
      </c>
      <c r="K317" s="86">
        <v>0</v>
      </c>
      <c r="L317" s="85">
        <f t="shared" si="56"/>
        <v>0</v>
      </c>
      <c r="M317" s="89">
        <v>0</v>
      </c>
      <c r="N317" s="90">
        <f t="shared" si="59"/>
        <v>0</v>
      </c>
      <c r="O317" s="90">
        <f t="shared" si="53"/>
        <v>0</v>
      </c>
      <c r="P317" s="85">
        <f t="shared" si="50"/>
        <v>0</v>
      </c>
      <c r="Q317" s="85">
        <f t="shared" si="51"/>
        <v>0</v>
      </c>
      <c r="R317" s="85" t="str">
        <f t="shared" si="60"/>
        <v/>
      </c>
      <c r="S317" s="85">
        <f t="shared" si="52"/>
        <v>0</v>
      </c>
      <c r="T317" s="85">
        <f t="shared" si="61"/>
        <v>0</v>
      </c>
      <c r="U317" s="91">
        <f t="shared" si="58"/>
        <v>0</v>
      </c>
      <c r="V317" s="86"/>
      <c r="W317" s="85">
        <f t="shared" si="55"/>
        <v>0</v>
      </c>
      <c r="X317" s="86" t="s">
        <v>520</v>
      </c>
      <c r="Z317" s="1">
        <v>0</v>
      </c>
    </row>
    <row r="318" spans="2:26" ht="14.25" customHeight="1">
      <c r="B318" s="86"/>
      <c r="C318" s="86">
        <v>103100475</v>
      </c>
      <c r="D318" s="126" t="s">
        <v>66</v>
      </c>
      <c r="E318" s="86" t="s">
        <v>44</v>
      </c>
      <c r="F318" s="86">
        <v>0</v>
      </c>
      <c r="G318" s="86">
        <v>0</v>
      </c>
      <c r="H318" s="86">
        <v>0</v>
      </c>
      <c r="I318" s="86">
        <v>0</v>
      </c>
      <c r="J318" s="86">
        <v>0</v>
      </c>
      <c r="K318" s="86">
        <v>0</v>
      </c>
      <c r="L318" s="85">
        <f t="shared" si="56"/>
        <v>0</v>
      </c>
      <c r="M318" s="89">
        <v>0</v>
      </c>
      <c r="N318" s="90">
        <f t="shared" si="59"/>
        <v>0</v>
      </c>
      <c r="O318" s="90">
        <f t="shared" si="53"/>
        <v>0</v>
      </c>
      <c r="P318" s="85">
        <f t="shared" si="50"/>
        <v>0</v>
      </c>
      <c r="Q318" s="85">
        <f t="shared" si="51"/>
        <v>0</v>
      </c>
      <c r="R318" s="85" t="str">
        <f t="shared" si="60"/>
        <v/>
      </c>
      <c r="S318" s="85">
        <f t="shared" si="52"/>
        <v>0</v>
      </c>
      <c r="T318" s="85">
        <f t="shared" si="61"/>
        <v>0</v>
      </c>
      <c r="U318" s="91">
        <f t="shared" si="58"/>
        <v>0</v>
      </c>
      <c r="V318" s="86"/>
      <c r="W318" s="85">
        <f t="shared" si="55"/>
        <v>0</v>
      </c>
      <c r="X318" s="86" t="e">
        <v>#N/A</v>
      </c>
      <c r="Z318" s="1">
        <v>0</v>
      </c>
    </row>
    <row r="319" spans="2:26" ht="14.25" customHeight="1">
      <c r="B319" s="87"/>
      <c r="C319" s="87">
        <v>103100476</v>
      </c>
      <c r="D319" s="99" t="s">
        <v>309</v>
      </c>
      <c r="E319" s="87" t="s">
        <v>430</v>
      </c>
      <c r="F319" s="86">
        <v>3</v>
      </c>
      <c r="G319" s="86">
        <v>0</v>
      </c>
      <c r="H319" s="86">
        <v>0</v>
      </c>
      <c r="I319" s="86">
        <v>2</v>
      </c>
      <c r="J319" s="86">
        <v>4</v>
      </c>
      <c r="K319" s="86">
        <v>4</v>
      </c>
      <c r="L319" s="85">
        <f t="shared" si="56"/>
        <v>1.8571428571428572</v>
      </c>
      <c r="M319" s="89">
        <v>6</v>
      </c>
      <c r="N319" s="90">
        <f t="shared" si="59"/>
        <v>4.1428571428571423</v>
      </c>
      <c r="O319" s="90">
        <f t="shared" si="53"/>
        <v>0.9285714285714286</v>
      </c>
      <c r="P319" s="85">
        <f t="shared" si="50"/>
        <v>0.49523809523809476</v>
      </c>
      <c r="Q319" s="85">
        <f t="shared" si="51"/>
        <v>0.99047619047619007</v>
      </c>
      <c r="R319" s="85" t="str">
        <f t="shared" si="60"/>
        <v/>
      </c>
      <c r="S319" s="85">
        <f t="shared" si="52"/>
        <v>2.6619047619047618</v>
      </c>
      <c r="T319" s="85">
        <f t="shared" si="61"/>
        <v>-2.8428571428571425</v>
      </c>
      <c r="U319" s="91">
        <v>5</v>
      </c>
      <c r="V319" s="86"/>
      <c r="W319" s="85">
        <f t="shared" si="55"/>
        <v>5</v>
      </c>
      <c r="X319" s="86" t="s">
        <v>520</v>
      </c>
      <c r="Z319" s="1">
        <v>0</v>
      </c>
    </row>
    <row r="320" spans="2:26" ht="14.25" customHeight="1">
      <c r="B320" s="87"/>
      <c r="C320" s="87">
        <v>103100477</v>
      </c>
      <c r="D320" s="99" t="s">
        <v>446</v>
      </c>
      <c r="E320" s="88" t="s">
        <v>44</v>
      </c>
      <c r="F320" s="86">
        <v>60</v>
      </c>
      <c r="G320" s="86">
        <v>30</v>
      </c>
      <c r="H320" s="86">
        <v>60</v>
      </c>
      <c r="I320" s="86">
        <v>60</v>
      </c>
      <c r="J320" s="86">
        <v>30</v>
      </c>
      <c r="K320" s="86">
        <v>30</v>
      </c>
      <c r="L320" s="85">
        <f t="shared" si="56"/>
        <v>38.571428571428569</v>
      </c>
      <c r="M320" s="89">
        <v>565</v>
      </c>
      <c r="N320" s="90">
        <f t="shared" si="59"/>
        <v>526.42857142857144</v>
      </c>
      <c r="O320" s="90">
        <f t="shared" si="53"/>
        <v>19.285714285714285</v>
      </c>
      <c r="P320" s="85">
        <f t="shared" si="50"/>
        <v>10.285714285714274</v>
      </c>
      <c r="Q320" s="85">
        <f t="shared" si="51"/>
        <v>20.571428571428559</v>
      </c>
      <c r="R320" s="85" t="str">
        <f t="shared" si="60"/>
        <v/>
      </c>
      <c r="S320" s="85">
        <f t="shared" si="52"/>
        <v>55.285714285714263</v>
      </c>
      <c r="T320" s="85">
        <f t="shared" si="61"/>
        <v>-499.42857142857144</v>
      </c>
      <c r="U320" s="91">
        <f t="shared" si="58"/>
        <v>0</v>
      </c>
      <c r="V320" s="86"/>
      <c r="W320" s="85">
        <f t="shared" si="55"/>
        <v>0</v>
      </c>
      <c r="X320" s="86" t="s">
        <v>521</v>
      </c>
      <c r="Z320" s="1">
        <v>0</v>
      </c>
    </row>
    <row r="321" spans="2:26" ht="14.25" customHeight="1">
      <c r="B321" s="87"/>
      <c r="C321" s="87">
        <v>103100478</v>
      </c>
      <c r="D321" s="99" t="s">
        <v>223</v>
      </c>
      <c r="E321" s="88" t="s">
        <v>44</v>
      </c>
      <c r="F321" s="86">
        <v>4475</v>
      </c>
      <c r="G321" s="86">
        <v>3675</v>
      </c>
      <c r="H321" s="86">
        <v>3825</v>
      </c>
      <c r="I321" s="86">
        <v>3780</v>
      </c>
      <c r="J321" s="86">
        <v>2925</v>
      </c>
      <c r="K321" s="86">
        <v>2925</v>
      </c>
      <c r="L321" s="85">
        <f t="shared" si="56"/>
        <v>3086.4285714285716</v>
      </c>
      <c r="M321" s="89">
        <v>3865</v>
      </c>
      <c r="N321" s="90">
        <f t="shared" si="59"/>
        <v>778.57142857142844</v>
      </c>
      <c r="O321" s="90">
        <f t="shared" si="53"/>
        <v>1543.2142857142858</v>
      </c>
      <c r="P321" s="85">
        <f t="shared" si="50"/>
        <v>823.04761904761824</v>
      </c>
      <c r="Q321" s="85">
        <f t="shared" si="51"/>
        <v>1646.0952380952372</v>
      </c>
      <c r="R321" s="85" t="str">
        <f t="shared" si="60"/>
        <v/>
      </c>
      <c r="S321" s="85">
        <f t="shared" si="52"/>
        <v>4423.8809523809514</v>
      </c>
      <c r="T321" s="85">
        <f t="shared" si="61"/>
        <v>1381.9285714285702</v>
      </c>
      <c r="U321" s="91">
        <f t="shared" si="58"/>
        <v>1500</v>
      </c>
      <c r="V321" s="86"/>
      <c r="W321" s="85">
        <f t="shared" si="55"/>
        <v>1500</v>
      </c>
      <c r="X321" s="86" t="s">
        <v>520</v>
      </c>
      <c r="Z321" s="1">
        <v>1000</v>
      </c>
    </row>
    <row r="322" spans="2:26" ht="14.25" customHeight="1">
      <c r="B322" s="87"/>
      <c r="C322" s="87">
        <v>103100482</v>
      </c>
      <c r="D322" s="99" t="s">
        <v>73</v>
      </c>
      <c r="E322" s="87" t="s">
        <v>44</v>
      </c>
      <c r="F322" s="86">
        <v>0</v>
      </c>
      <c r="G322" s="86">
        <v>0</v>
      </c>
      <c r="H322" s="86">
        <v>0</v>
      </c>
      <c r="I322" s="86">
        <v>0</v>
      </c>
      <c r="J322" s="86">
        <v>0</v>
      </c>
      <c r="K322" s="86">
        <v>0</v>
      </c>
      <c r="L322" s="85">
        <f t="shared" si="56"/>
        <v>0</v>
      </c>
      <c r="M322" s="89">
        <v>0</v>
      </c>
      <c r="N322" s="90">
        <f t="shared" si="59"/>
        <v>0</v>
      </c>
      <c r="O322" s="90">
        <f t="shared" si="53"/>
        <v>0</v>
      </c>
      <c r="P322" s="85">
        <f t="shared" si="50"/>
        <v>0</v>
      </c>
      <c r="Q322" s="85">
        <f t="shared" si="51"/>
        <v>0</v>
      </c>
      <c r="R322" s="85" t="str">
        <f t="shared" si="60"/>
        <v/>
      </c>
      <c r="S322" s="85">
        <f t="shared" si="52"/>
        <v>0</v>
      </c>
      <c r="T322" s="85">
        <f t="shared" si="61"/>
        <v>0</v>
      </c>
      <c r="U322" s="91">
        <f t="shared" si="58"/>
        <v>0</v>
      </c>
      <c r="V322" s="86"/>
      <c r="W322" s="85">
        <f t="shared" si="55"/>
        <v>0</v>
      </c>
      <c r="X322" s="86" t="s">
        <v>521</v>
      </c>
      <c r="Z322" s="1">
        <v>0</v>
      </c>
    </row>
    <row r="323" spans="2:26" ht="14.25" customHeight="1">
      <c r="B323" s="86"/>
      <c r="C323" s="86">
        <v>103100483</v>
      </c>
      <c r="D323" s="126" t="s">
        <v>183</v>
      </c>
      <c r="E323" s="86" t="s">
        <v>44</v>
      </c>
      <c r="F323" s="86">
        <v>0</v>
      </c>
      <c r="G323" s="86">
        <v>0</v>
      </c>
      <c r="H323" s="86">
        <v>0</v>
      </c>
      <c r="I323" s="86">
        <v>0</v>
      </c>
      <c r="J323" s="86">
        <v>0</v>
      </c>
      <c r="K323" s="86">
        <v>0</v>
      </c>
      <c r="L323" s="85">
        <f t="shared" si="56"/>
        <v>0</v>
      </c>
      <c r="M323" s="89">
        <v>0</v>
      </c>
      <c r="N323" s="90">
        <f t="shared" si="59"/>
        <v>0</v>
      </c>
      <c r="O323" s="90">
        <f t="shared" si="53"/>
        <v>0</v>
      </c>
      <c r="P323" s="85">
        <f t="shared" si="50"/>
        <v>0</v>
      </c>
      <c r="Q323" s="85">
        <f t="shared" si="51"/>
        <v>0</v>
      </c>
      <c r="R323" s="85" t="str">
        <f t="shared" si="60"/>
        <v/>
      </c>
      <c r="S323" s="85">
        <f t="shared" si="52"/>
        <v>0</v>
      </c>
      <c r="T323" s="85">
        <f t="shared" si="61"/>
        <v>0</v>
      </c>
      <c r="U323" s="91">
        <f t="shared" si="58"/>
        <v>0</v>
      </c>
      <c r="V323" s="86"/>
      <c r="W323" s="85">
        <f t="shared" si="55"/>
        <v>0</v>
      </c>
      <c r="X323" s="86" t="s">
        <v>522</v>
      </c>
      <c r="Z323" s="1">
        <v>0</v>
      </c>
    </row>
    <row r="324" spans="2:26" ht="14.25" customHeight="1">
      <c r="B324" s="86"/>
      <c r="C324" s="86">
        <v>103100484</v>
      </c>
      <c r="D324" s="126" t="s">
        <v>333</v>
      </c>
      <c r="E324" s="86" t="s">
        <v>44</v>
      </c>
      <c r="F324" s="86">
        <v>0</v>
      </c>
      <c r="G324" s="86">
        <v>0</v>
      </c>
      <c r="H324" s="86">
        <v>0</v>
      </c>
      <c r="I324" s="86">
        <v>0</v>
      </c>
      <c r="J324" s="86">
        <v>0</v>
      </c>
      <c r="K324" s="86">
        <v>0</v>
      </c>
      <c r="L324" s="85">
        <f t="shared" si="56"/>
        <v>0</v>
      </c>
      <c r="M324" s="89">
        <v>0</v>
      </c>
      <c r="N324" s="90">
        <f t="shared" si="59"/>
        <v>0</v>
      </c>
      <c r="O324" s="90">
        <f t="shared" si="53"/>
        <v>0</v>
      </c>
      <c r="P324" s="85">
        <f t="shared" si="50"/>
        <v>0</v>
      </c>
      <c r="Q324" s="85">
        <f t="shared" si="51"/>
        <v>0</v>
      </c>
      <c r="R324" s="85" t="str">
        <f t="shared" si="60"/>
        <v/>
      </c>
      <c r="S324" s="85">
        <f t="shared" si="52"/>
        <v>0</v>
      </c>
      <c r="T324" s="85">
        <f t="shared" si="61"/>
        <v>0</v>
      </c>
      <c r="U324" s="91">
        <f t="shared" si="58"/>
        <v>0</v>
      </c>
      <c r="V324" s="86"/>
      <c r="W324" s="85">
        <f t="shared" si="55"/>
        <v>0</v>
      </c>
      <c r="X324" s="86" t="e">
        <v>#N/A</v>
      </c>
      <c r="Z324" s="1">
        <v>0</v>
      </c>
    </row>
    <row r="325" spans="2:26" ht="14.25" customHeight="1">
      <c r="B325" s="87"/>
      <c r="C325" s="87">
        <v>103100485</v>
      </c>
      <c r="D325" s="99" t="s">
        <v>415</v>
      </c>
      <c r="E325" s="87" t="s">
        <v>20</v>
      </c>
      <c r="F325" s="86">
        <v>0</v>
      </c>
      <c r="G325" s="86">
        <v>0</v>
      </c>
      <c r="H325" s="86">
        <v>0</v>
      </c>
      <c r="I325" s="86">
        <v>0</v>
      </c>
      <c r="J325" s="86">
        <v>0</v>
      </c>
      <c r="K325" s="86">
        <v>0</v>
      </c>
      <c r="L325" s="85">
        <f t="shared" si="56"/>
        <v>0</v>
      </c>
      <c r="M325" s="89">
        <v>0</v>
      </c>
      <c r="N325" s="90">
        <f t="shared" si="59"/>
        <v>0</v>
      </c>
      <c r="O325" s="90">
        <f t="shared" si="53"/>
        <v>0</v>
      </c>
      <c r="P325" s="85">
        <f t="shared" si="50"/>
        <v>0</v>
      </c>
      <c r="Q325" s="85">
        <f t="shared" si="51"/>
        <v>0</v>
      </c>
      <c r="R325" s="85" t="str">
        <f t="shared" si="60"/>
        <v/>
      </c>
      <c r="S325" s="85">
        <f t="shared" si="52"/>
        <v>0</v>
      </c>
      <c r="T325" s="85">
        <f t="shared" si="61"/>
        <v>0</v>
      </c>
      <c r="U325" s="91">
        <f t="shared" si="58"/>
        <v>0</v>
      </c>
      <c r="V325" s="86"/>
      <c r="W325" s="85">
        <f t="shared" si="55"/>
        <v>0</v>
      </c>
      <c r="X325" s="86" t="e">
        <v>#N/A</v>
      </c>
      <c r="Z325" s="1">
        <v>0</v>
      </c>
    </row>
    <row r="326" spans="2:26" ht="14.25" customHeight="1">
      <c r="B326" s="87"/>
      <c r="C326" s="87">
        <v>103100486</v>
      </c>
      <c r="D326" s="99" t="s">
        <v>221</v>
      </c>
      <c r="E326" s="87" t="s">
        <v>44</v>
      </c>
      <c r="F326" s="86">
        <v>0</v>
      </c>
      <c r="G326" s="86">
        <v>0</v>
      </c>
      <c r="H326" s="86">
        <v>0</v>
      </c>
      <c r="I326" s="86">
        <v>0</v>
      </c>
      <c r="J326" s="86">
        <v>0</v>
      </c>
      <c r="K326" s="86">
        <v>0</v>
      </c>
      <c r="L326" s="85">
        <f t="shared" si="56"/>
        <v>0</v>
      </c>
      <c r="M326" s="89">
        <v>39</v>
      </c>
      <c r="N326" s="90">
        <f t="shared" si="59"/>
        <v>39</v>
      </c>
      <c r="O326" s="90">
        <f t="shared" si="53"/>
        <v>0</v>
      </c>
      <c r="P326" s="85">
        <f t="shared" si="50"/>
        <v>0</v>
      </c>
      <c r="Q326" s="85">
        <f t="shared" si="51"/>
        <v>0</v>
      </c>
      <c r="R326" s="85" t="str">
        <f t="shared" si="60"/>
        <v/>
      </c>
      <c r="S326" s="85">
        <f t="shared" si="52"/>
        <v>0</v>
      </c>
      <c r="T326" s="85">
        <f t="shared" si="61"/>
        <v>-39</v>
      </c>
      <c r="U326" s="91">
        <f t="shared" si="58"/>
        <v>0</v>
      </c>
      <c r="V326" s="86"/>
      <c r="W326" s="85">
        <f t="shared" si="55"/>
        <v>0</v>
      </c>
      <c r="X326" s="86" t="s">
        <v>520</v>
      </c>
      <c r="Z326" s="1">
        <v>0</v>
      </c>
    </row>
    <row r="327" spans="2:26" ht="14.25" customHeight="1">
      <c r="B327" s="86"/>
      <c r="C327" s="86">
        <v>103100487</v>
      </c>
      <c r="D327" s="126" t="s">
        <v>220</v>
      </c>
      <c r="E327" s="86" t="s">
        <v>44</v>
      </c>
      <c r="F327" s="86">
        <v>870</v>
      </c>
      <c r="G327" s="86">
        <v>780</v>
      </c>
      <c r="H327" s="86">
        <v>690</v>
      </c>
      <c r="I327" s="86">
        <v>780</v>
      </c>
      <c r="J327" s="86">
        <v>570</v>
      </c>
      <c r="K327" s="86">
        <v>570</v>
      </c>
      <c r="L327" s="85">
        <f t="shared" si="56"/>
        <v>608.57142857142856</v>
      </c>
      <c r="M327" s="89">
        <v>865</v>
      </c>
      <c r="N327" s="90">
        <f t="shared" si="59"/>
        <v>256.42857142857144</v>
      </c>
      <c r="O327" s="90">
        <f t="shared" si="53"/>
        <v>304.28571428571428</v>
      </c>
      <c r="P327" s="85">
        <f t="shared" si="50"/>
        <v>162.28571428571411</v>
      </c>
      <c r="Q327" s="85">
        <f t="shared" si="51"/>
        <v>324.57142857142838</v>
      </c>
      <c r="R327" s="85" t="str">
        <f t="shared" si="60"/>
        <v/>
      </c>
      <c r="S327" s="85">
        <f t="shared" si="52"/>
        <v>872.28571428571411</v>
      </c>
      <c r="T327" s="85">
        <f t="shared" si="61"/>
        <v>169.57142857142844</v>
      </c>
      <c r="U327" s="91">
        <v>1000</v>
      </c>
      <c r="V327" s="86"/>
      <c r="W327" s="85">
        <f t="shared" si="55"/>
        <v>1000</v>
      </c>
      <c r="X327" s="86" t="s">
        <v>521</v>
      </c>
      <c r="Z327" s="1">
        <v>500</v>
      </c>
    </row>
    <row r="328" spans="2:26" ht="14.25" customHeight="1">
      <c r="B328" s="87"/>
      <c r="C328" s="87">
        <v>103100488</v>
      </c>
      <c r="D328" s="99" t="s">
        <v>165</v>
      </c>
      <c r="E328" s="87" t="s">
        <v>433</v>
      </c>
      <c r="F328" s="86">
        <v>3</v>
      </c>
      <c r="G328" s="86">
        <v>3</v>
      </c>
      <c r="H328" s="86">
        <v>3</v>
      </c>
      <c r="I328" s="86">
        <v>3</v>
      </c>
      <c r="J328" s="86">
        <v>3</v>
      </c>
      <c r="K328" s="86">
        <v>3</v>
      </c>
      <c r="L328" s="85">
        <f t="shared" si="56"/>
        <v>2.5714285714285716</v>
      </c>
      <c r="M328" s="89">
        <v>10</v>
      </c>
      <c r="N328" s="90">
        <f t="shared" si="59"/>
        <v>7.4285714285714288</v>
      </c>
      <c r="O328" s="90">
        <f t="shared" si="53"/>
        <v>1.2857142857142858</v>
      </c>
      <c r="P328" s="85">
        <f t="shared" si="50"/>
        <v>0.68571428571428505</v>
      </c>
      <c r="Q328" s="85">
        <f t="shared" si="51"/>
        <v>1.3714285714285708</v>
      </c>
      <c r="R328" s="85" t="str">
        <f t="shared" si="60"/>
        <v/>
      </c>
      <c r="S328" s="85">
        <f t="shared" si="52"/>
        <v>3.6857142857142851</v>
      </c>
      <c r="T328" s="85">
        <f t="shared" si="61"/>
        <v>-5.6285714285714299</v>
      </c>
      <c r="U328" s="91">
        <f t="shared" si="58"/>
        <v>0</v>
      </c>
      <c r="V328" s="86"/>
      <c r="W328" s="85">
        <f t="shared" si="55"/>
        <v>0</v>
      </c>
      <c r="X328" s="86" t="s">
        <v>521</v>
      </c>
      <c r="Z328" s="1">
        <v>0</v>
      </c>
    </row>
    <row r="329" spans="2:26" ht="14.25" customHeight="1">
      <c r="B329" s="87"/>
      <c r="C329" s="87">
        <v>103100489</v>
      </c>
      <c r="D329" s="99" t="s">
        <v>106</v>
      </c>
      <c r="E329" s="87" t="s">
        <v>19</v>
      </c>
      <c r="F329" s="86">
        <v>0</v>
      </c>
      <c r="G329" s="86">
        <v>0</v>
      </c>
      <c r="H329" s="86">
        <v>0</v>
      </c>
      <c r="I329" s="86">
        <v>0</v>
      </c>
      <c r="J329" s="86">
        <v>0</v>
      </c>
      <c r="K329" s="86">
        <v>0</v>
      </c>
      <c r="L329" s="85">
        <f t="shared" si="56"/>
        <v>0</v>
      </c>
      <c r="M329" s="89">
        <v>0</v>
      </c>
      <c r="N329" s="90">
        <f t="shared" si="59"/>
        <v>0</v>
      </c>
      <c r="O329" s="90">
        <f t="shared" si="53"/>
        <v>0</v>
      </c>
      <c r="P329" s="85">
        <f t="shared" si="50"/>
        <v>0</v>
      </c>
      <c r="Q329" s="85">
        <f t="shared" si="51"/>
        <v>0</v>
      </c>
      <c r="R329" s="85" t="str">
        <f t="shared" si="60"/>
        <v/>
      </c>
      <c r="S329" s="85">
        <f t="shared" si="52"/>
        <v>0</v>
      </c>
      <c r="T329" s="85">
        <f t="shared" si="61"/>
        <v>0</v>
      </c>
      <c r="U329" s="91">
        <f t="shared" si="58"/>
        <v>0</v>
      </c>
      <c r="V329" s="86"/>
      <c r="W329" s="85">
        <f t="shared" si="55"/>
        <v>0</v>
      </c>
      <c r="X329" s="86" t="e">
        <v>#N/A</v>
      </c>
      <c r="Z329" s="1">
        <v>0</v>
      </c>
    </row>
    <row r="330" spans="2:26" ht="14.25" customHeight="1">
      <c r="B330" s="87"/>
      <c r="C330" s="87">
        <v>103100490</v>
      </c>
      <c r="D330" s="99" t="s">
        <v>105</v>
      </c>
      <c r="E330" s="87" t="s">
        <v>44</v>
      </c>
      <c r="F330" s="86">
        <v>64</v>
      </c>
      <c r="G330" s="86">
        <v>40</v>
      </c>
      <c r="H330" s="86">
        <v>24</v>
      </c>
      <c r="I330" s="86">
        <v>42</v>
      </c>
      <c r="J330" s="86">
        <v>60</v>
      </c>
      <c r="K330" s="86">
        <v>60</v>
      </c>
      <c r="L330" s="85">
        <f t="shared" si="56"/>
        <v>41.428571428571431</v>
      </c>
      <c r="M330" s="89">
        <v>569</v>
      </c>
      <c r="N330" s="90">
        <f t="shared" si="59"/>
        <v>527.57142857142856</v>
      </c>
      <c r="O330" s="90">
        <f t="shared" si="53"/>
        <v>20.714285714285715</v>
      </c>
      <c r="P330" s="85">
        <f t="shared" si="50"/>
        <v>11.047619047619037</v>
      </c>
      <c r="Q330" s="85">
        <f t="shared" si="51"/>
        <v>22.095238095238084</v>
      </c>
      <c r="R330" s="85" t="str">
        <f t="shared" si="60"/>
        <v/>
      </c>
      <c r="S330" s="85">
        <f t="shared" si="52"/>
        <v>59.380952380952372</v>
      </c>
      <c r="T330" s="85">
        <f t="shared" si="61"/>
        <v>-498.57142857142861</v>
      </c>
      <c r="U330" s="91">
        <f t="shared" si="58"/>
        <v>0</v>
      </c>
      <c r="V330" s="86"/>
      <c r="W330" s="85">
        <f t="shared" si="55"/>
        <v>0</v>
      </c>
      <c r="X330" s="86" t="s">
        <v>521</v>
      </c>
      <c r="Z330" s="1">
        <v>0</v>
      </c>
    </row>
    <row r="331" spans="2:26" ht="14.25" customHeight="1">
      <c r="B331" s="86"/>
      <c r="C331" s="86">
        <v>103100497</v>
      </c>
      <c r="D331" s="126" t="s">
        <v>294</v>
      </c>
      <c r="E331" s="86" t="s">
        <v>44</v>
      </c>
      <c r="F331" s="86">
        <v>0</v>
      </c>
      <c r="G331" s="86">
        <v>0</v>
      </c>
      <c r="H331" s="86">
        <v>0</v>
      </c>
      <c r="I331" s="86">
        <v>0</v>
      </c>
      <c r="J331" s="86">
        <v>0</v>
      </c>
      <c r="K331" s="86">
        <v>0</v>
      </c>
      <c r="L331" s="85">
        <f t="shared" si="56"/>
        <v>0</v>
      </c>
      <c r="M331" s="89">
        <v>0</v>
      </c>
      <c r="N331" s="90">
        <f t="shared" si="59"/>
        <v>0</v>
      </c>
      <c r="O331" s="90">
        <f t="shared" si="53"/>
        <v>0</v>
      </c>
      <c r="P331" s="85">
        <f t="shared" si="50"/>
        <v>0</v>
      </c>
      <c r="Q331" s="85">
        <f t="shared" si="51"/>
        <v>0</v>
      </c>
      <c r="R331" s="85" t="str">
        <f t="shared" si="60"/>
        <v/>
      </c>
      <c r="S331" s="85">
        <f t="shared" si="52"/>
        <v>0</v>
      </c>
      <c r="T331" s="85">
        <f t="shared" si="61"/>
        <v>0</v>
      </c>
      <c r="U331" s="91">
        <f t="shared" si="58"/>
        <v>0</v>
      </c>
      <c r="V331" s="86"/>
      <c r="W331" s="85">
        <f t="shared" si="55"/>
        <v>0</v>
      </c>
      <c r="X331" s="86" t="s">
        <v>521</v>
      </c>
      <c r="Z331" s="1">
        <v>0</v>
      </c>
    </row>
    <row r="332" spans="2:26" ht="14.25" customHeight="1">
      <c r="B332" s="87"/>
      <c r="C332" s="87">
        <v>103100498</v>
      </c>
      <c r="D332" s="99" t="s">
        <v>192</v>
      </c>
      <c r="E332" s="87" t="s">
        <v>447</v>
      </c>
      <c r="F332" s="86">
        <v>30</v>
      </c>
      <c r="G332" s="86">
        <v>15</v>
      </c>
      <c r="H332" s="86">
        <v>20</v>
      </c>
      <c r="I332" s="86">
        <v>30</v>
      </c>
      <c r="J332" s="86">
        <v>15</v>
      </c>
      <c r="K332" s="86">
        <v>15</v>
      </c>
      <c r="L332" s="85">
        <f t="shared" si="56"/>
        <v>17.857142857142858</v>
      </c>
      <c r="M332" s="89">
        <v>40</v>
      </c>
      <c r="N332" s="90">
        <f t="shared" ref="N332:N349" si="62">M332-L332</f>
        <v>22.142857142857142</v>
      </c>
      <c r="O332" s="90">
        <f t="shared" si="53"/>
        <v>8.9285714285714288</v>
      </c>
      <c r="P332" s="85">
        <f t="shared" si="50"/>
        <v>4.7619047619047574</v>
      </c>
      <c r="Q332" s="85">
        <f t="shared" si="51"/>
        <v>9.5238095238095184</v>
      </c>
      <c r="R332" s="85" t="str">
        <f t="shared" ref="R332:R349" si="63">IF(L332=0,"",IF(M332-Q332&lt;=0,"*",""))</f>
        <v/>
      </c>
      <c r="S332" s="85">
        <f t="shared" si="52"/>
        <v>25.595238095238088</v>
      </c>
      <c r="T332" s="85">
        <f t="shared" ref="T332:T349" si="64">+(S332-P332)+(Q332-M332)</f>
        <v>-9.642857142857153</v>
      </c>
      <c r="U332" s="91">
        <f t="shared" si="58"/>
        <v>0</v>
      </c>
      <c r="V332" s="86"/>
      <c r="W332" s="85">
        <f t="shared" si="55"/>
        <v>0</v>
      </c>
      <c r="X332" s="86" t="s">
        <v>521</v>
      </c>
      <c r="Z332" s="1">
        <v>10</v>
      </c>
    </row>
    <row r="333" spans="2:26" ht="14.25" customHeight="1">
      <c r="B333" s="87"/>
      <c r="C333" s="87">
        <v>103100499</v>
      </c>
      <c r="D333" s="99" t="s">
        <v>302</v>
      </c>
      <c r="E333" s="87" t="s">
        <v>44</v>
      </c>
      <c r="F333" s="86">
        <v>0</v>
      </c>
      <c r="G333" s="86">
        <v>0</v>
      </c>
      <c r="H333" s="86">
        <v>0</v>
      </c>
      <c r="I333" s="86">
        <v>0</v>
      </c>
      <c r="J333" s="86">
        <v>0</v>
      </c>
      <c r="K333" s="86">
        <v>0</v>
      </c>
      <c r="L333" s="85">
        <f t="shared" si="56"/>
        <v>0</v>
      </c>
      <c r="M333" s="89">
        <v>0</v>
      </c>
      <c r="N333" s="90">
        <f t="shared" si="62"/>
        <v>0</v>
      </c>
      <c r="O333" s="90">
        <f t="shared" si="53"/>
        <v>0</v>
      </c>
      <c r="P333" s="85">
        <f t="shared" si="50"/>
        <v>0</v>
      </c>
      <c r="Q333" s="85">
        <f t="shared" si="51"/>
        <v>0</v>
      </c>
      <c r="R333" s="85" t="str">
        <f t="shared" si="63"/>
        <v/>
      </c>
      <c r="S333" s="85">
        <f t="shared" si="52"/>
        <v>0</v>
      </c>
      <c r="T333" s="85">
        <f t="shared" si="64"/>
        <v>0</v>
      </c>
      <c r="U333" s="91">
        <f t="shared" si="58"/>
        <v>0</v>
      </c>
      <c r="V333" s="86"/>
      <c r="W333" s="85">
        <f t="shared" si="55"/>
        <v>0</v>
      </c>
      <c r="X333" s="86" t="s">
        <v>522</v>
      </c>
      <c r="Z333" s="1">
        <v>0</v>
      </c>
    </row>
    <row r="334" spans="2:26" ht="14.25" customHeight="1">
      <c r="B334" s="87"/>
      <c r="C334" s="87">
        <v>103100500</v>
      </c>
      <c r="D334" s="99" t="s">
        <v>301</v>
      </c>
      <c r="E334" s="88" t="s">
        <v>44</v>
      </c>
      <c r="F334" s="86">
        <v>0</v>
      </c>
      <c r="G334" s="86">
        <v>0</v>
      </c>
      <c r="H334" s="86">
        <v>0</v>
      </c>
      <c r="I334" s="86">
        <v>0</v>
      </c>
      <c r="J334" s="86">
        <v>0</v>
      </c>
      <c r="K334" s="86">
        <v>0</v>
      </c>
      <c r="L334" s="85">
        <f t="shared" si="56"/>
        <v>0</v>
      </c>
      <c r="M334" s="89">
        <v>0</v>
      </c>
      <c r="N334" s="90">
        <f t="shared" si="62"/>
        <v>0</v>
      </c>
      <c r="O334" s="90">
        <f t="shared" si="53"/>
        <v>0</v>
      </c>
      <c r="P334" s="85">
        <f t="shared" si="50"/>
        <v>0</v>
      </c>
      <c r="Q334" s="85">
        <f t="shared" si="51"/>
        <v>0</v>
      </c>
      <c r="R334" s="85" t="str">
        <f t="shared" si="63"/>
        <v/>
      </c>
      <c r="S334" s="85">
        <f t="shared" si="52"/>
        <v>0</v>
      </c>
      <c r="T334" s="85">
        <f t="shared" si="64"/>
        <v>0</v>
      </c>
      <c r="U334" s="91">
        <f t="shared" si="58"/>
        <v>0</v>
      </c>
      <c r="V334" s="86"/>
      <c r="W334" s="85">
        <f t="shared" si="55"/>
        <v>0</v>
      </c>
      <c r="X334" s="86" t="s">
        <v>522</v>
      </c>
      <c r="Z334" s="1">
        <v>0</v>
      </c>
    </row>
    <row r="335" spans="2:26" ht="14.25" customHeight="1">
      <c r="B335" s="87"/>
      <c r="C335" s="87">
        <v>103100501</v>
      </c>
      <c r="D335" s="99" t="s">
        <v>207</v>
      </c>
      <c r="E335" s="87" t="s">
        <v>44</v>
      </c>
      <c r="F335" s="86">
        <v>2235</v>
      </c>
      <c r="G335" s="86">
        <v>2460</v>
      </c>
      <c r="H335" s="86">
        <v>2340</v>
      </c>
      <c r="I335" s="86">
        <v>2325</v>
      </c>
      <c r="J335" s="86">
        <v>2235</v>
      </c>
      <c r="K335" s="86">
        <v>2235</v>
      </c>
      <c r="L335" s="85">
        <f t="shared" si="56"/>
        <v>1975.7142857142858</v>
      </c>
      <c r="M335" s="89">
        <v>2478</v>
      </c>
      <c r="N335" s="90">
        <f t="shared" si="62"/>
        <v>502.28571428571422</v>
      </c>
      <c r="O335" s="90">
        <f t="shared" si="53"/>
        <v>987.85714285714289</v>
      </c>
      <c r="P335" s="85">
        <f t="shared" si="50"/>
        <v>526.85714285714232</v>
      </c>
      <c r="Q335" s="85">
        <f t="shared" si="51"/>
        <v>1053.7142857142853</v>
      </c>
      <c r="R335" s="85" t="str">
        <f t="shared" si="63"/>
        <v/>
      </c>
      <c r="S335" s="85">
        <f t="shared" si="52"/>
        <v>2831.8571428571422</v>
      </c>
      <c r="T335" s="85">
        <f t="shared" si="64"/>
        <v>880.71428571428532</v>
      </c>
      <c r="U335" s="91">
        <v>1500</v>
      </c>
      <c r="V335" s="86"/>
      <c r="W335" s="85">
        <f t="shared" si="55"/>
        <v>1500</v>
      </c>
      <c r="X335" s="86" t="s">
        <v>521</v>
      </c>
      <c r="Z335" s="1">
        <v>1200</v>
      </c>
    </row>
    <row r="336" spans="2:26" ht="14.25" customHeight="1">
      <c r="B336" s="87"/>
      <c r="C336" s="87">
        <v>103100504</v>
      </c>
      <c r="D336" s="99" t="s">
        <v>100</v>
      </c>
      <c r="E336" s="87" t="s">
        <v>44</v>
      </c>
      <c r="F336" s="86">
        <v>43</v>
      </c>
      <c r="G336" s="86">
        <v>0</v>
      </c>
      <c r="H336" s="86">
        <v>14</v>
      </c>
      <c r="I336" s="86">
        <v>14</v>
      </c>
      <c r="J336" s="86">
        <v>0</v>
      </c>
      <c r="K336" s="86">
        <v>0</v>
      </c>
      <c r="L336" s="85">
        <f t="shared" si="56"/>
        <v>10.142857142857142</v>
      </c>
      <c r="M336" s="89">
        <v>69</v>
      </c>
      <c r="N336" s="90">
        <f t="shared" si="62"/>
        <v>58.857142857142861</v>
      </c>
      <c r="O336" s="90">
        <f t="shared" si="53"/>
        <v>5.0714285714285712</v>
      </c>
      <c r="P336" s="85">
        <f t="shared" si="50"/>
        <v>2.7047619047619018</v>
      </c>
      <c r="Q336" s="85">
        <f t="shared" si="51"/>
        <v>5.4095238095238063</v>
      </c>
      <c r="R336" s="85" t="str">
        <f t="shared" si="63"/>
        <v/>
      </c>
      <c r="S336" s="85">
        <f t="shared" si="52"/>
        <v>14.538095238095234</v>
      </c>
      <c r="T336" s="85">
        <f t="shared" si="64"/>
        <v>-51.757142857142867</v>
      </c>
      <c r="U336" s="91">
        <f t="shared" si="58"/>
        <v>0</v>
      </c>
      <c r="V336" s="86"/>
      <c r="W336" s="85">
        <f t="shared" si="55"/>
        <v>0</v>
      </c>
      <c r="X336" s="86" t="s">
        <v>521</v>
      </c>
      <c r="Z336" s="1">
        <v>0</v>
      </c>
    </row>
    <row r="337" spans="2:26" ht="14.25" customHeight="1">
      <c r="B337" s="87"/>
      <c r="C337" s="87">
        <v>103100505</v>
      </c>
      <c r="D337" s="99" t="s">
        <v>257</v>
      </c>
      <c r="E337" s="87" t="s">
        <v>422</v>
      </c>
      <c r="F337" s="86">
        <v>0</v>
      </c>
      <c r="G337" s="86">
        <v>0</v>
      </c>
      <c r="H337" s="86">
        <v>0</v>
      </c>
      <c r="I337" s="86">
        <v>0</v>
      </c>
      <c r="J337" s="86">
        <v>0</v>
      </c>
      <c r="K337" s="86">
        <v>0</v>
      </c>
      <c r="L337" s="85">
        <f t="shared" si="56"/>
        <v>0</v>
      </c>
      <c r="M337" s="89">
        <v>2</v>
      </c>
      <c r="N337" s="90">
        <f t="shared" si="62"/>
        <v>2</v>
      </c>
      <c r="O337" s="90">
        <f t="shared" si="53"/>
        <v>0</v>
      </c>
      <c r="P337" s="85">
        <f t="shared" si="50"/>
        <v>0</v>
      </c>
      <c r="Q337" s="85">
        <f t="shared" si="51"/>
        <v>0</v>
      </c>
      <c r="R337" s="85" t="str">
        <f t="shared" si="63"/>
        <v/>
      </c>
      <c r="S337" s="85">
        <f t="shared" si="52"/>
        <v>0</v>
      </c>
      <c r="T337" s="85">
        <f t="shared" si="64"/>
        <v>-2</v>
      </c>
      <c r="U337" s="91">
        <f t="shared" si="58"/>
        <v>0</v>
      </c>
      <c r="V337" s="86"/>
      <c r="W337" s="85">
        <f t="shared" si="55"/>
        <v>0</v>
      </c>
      <c r="X337" s="86" t="s">
        <v>523</v>
      </c>
      <c r="Z337" s="1">
        <v>2</v>
      </c>
    </row>
    <row r="338" spans="2:26" ht="14.25" customHeight="1">
      <c r="B338" s="86"/>
      <c r="C338" s="86">
        <v>103100506</v>
      </c>
      <c r="D338" s="126" t="s">
        <v>340</v>
      </c>
      <c r="E338" s="86" t="s">
        <v>44</v>
      </c>
      <c r="F338" s="86">
        <v>0</v>
      </c>
      <c r="G338" s="86">
        <v>0</v>
      </c>
      <c r="H338" s="86">
        <v>0</v>
      </c>
      <c r="I338" s="86">
        <v>0</v>
      </c>
      <c r="J338" s="86">
        <v>0</v>
      </c>
      <c r="K338" s="86">
        <v>0</v>
      </c>
      <c r="L338" s="85">
        <f t="shared" si="56"/>
        <v>0</v>
      </c>
      <c r="M338" s="89">
        <v>150</v>
      </c>
      <c r="N338" s="90">
        <f t="shared" si="62"/>
        <v>150</v>
      </c>
      <c r="O338" s="90">
        <f t="shared" si="53"/>
        <v>0</v>
      </c>
      <c r="P338" s="85">
        <f t="shared" si="50"/>
        <v>0</v>
      </c>
      <c r="Q338" s="85">
        <f t="shared" si="51"/>
        <v>0</v>
      </c>
      <c r="R338" s="85" t="str">
        <f t="shared" si="63"/>
        <v/>
      </c>
      <c r="S338" s="85">
        <f t="shared" si="52"/>
        <v>0</v>
      </c>
      <c r="T338" s="85">
        <f t="shared" si="64"/>
        <v>-150</v>
      </c>
      <c r="U338" s="91">
        <f t="shared" si="58"/>
        <v>0</v>
      </c>
      <c r="V338" s="86"/>
      <c r="W338" s="85">
        <f t="shared" si="55"/>
        <v>0</v>
      </c>
      <c r="X338" s="86" t="s">
        <v>521</v>
      </c>
      <c r="Z338" s="1">
        <v>0</v>
      </c>
    </row>
    <row r="339" spans="2:26" ht="14.25" customHeight="1">
      <c r="B339" s="87"/>
      <c r="C339" s="87">
        <v>103100519</v>
      </c>
      <c r="D339" s="99" t="s">
        <v>448</v>
      </c>
      <c r="E339" s="87" t="s">
        <v>449</v>
      </c>
      <c r="F339" s="86">
        <v>0</v>
      </c>
      <c r="G339" s="86">
        <v>0</v>
      </c>
      <c r="H339" s="86">
        <v>0</v>
      </c>
      <c r="I339" s="86">
        <v>0</v>
      </c>
      <c r="J339" s="86">
        <v>0</v>
      </c>
      <c r="K339" s="86">
        <v>0</v>
      </c>
      <c r="L339" s="85">
        <f t="shared" si="56"/>
        <v>0</v>
      </c>
      <c r="M339" s="89">
        <v>0</v>
      </c>
      <c r="N339" s="90">
        <f t="shared" si="62"/>
        <v>0</v>
      </c>
      <c r="O339" s="90">
        <f t="shared" si="53"/>
        <v>0</v>
      </c>
      <c r="P339" s="85">
        <f t="shared" si="50"/>
        <v>0</v>
      </c>
      <c r="Q339" s="85">
        <f t="shared" si="51"/>
        <v>0</v>
      </c>
      <c r="R339" s="85" t="str">
        <f t="shared" si="63"/>
        <v/>
      </c>
      <c r="S339" s="85">
        <f t="shared" si="52"/>
        <v>0</v>
      </c>
      <c r="T339" s="85">
        <f t="shared" si="64"/>
        <v>0</v>
      </c>
      <c r="U339" s="91">
        <f t="shared" si="58"/>
        <v>0</v>
      </c>
      <c r="V339" s="86"/>
      <c r="W339" s="85">
        <f t="shared" si="55"/>
        <v>0</v>
      </c>
      <c r="X339" s="86" t="e">
        <v>#N/A</v>
      </c>
      <c r="Z339" s="1">
        <v>0</v>
      </c>
    </row>
    <row r="340" spans="2:26" ht="14.25" customHeight="1">
      <c r="B340" s="87"/>
      <c r="C340" s="87">
        <v>103100520</v>
      </c>
      <c r="D340" s="99" t="s">
        <v>121</v>
      </c>
      <c r="E340" s="87" t="s">
        <v>44</v>
      </c>
      <c r="F340" s="86">
        <v>750</v>
      </c>
      <c r="G340" s="86">
        <v>630</v>
      </c>
      <c r="H340" s="86">
        <v>630</v>
      </c>
      <c r="I340" s="86">
        <v>690</v>
      </c>
      <c r="J340" s="86">
        <v>750</v>
      </c>
      <c r="K340" s="86">
        <v>750</v>
      </c>
      <c r="L340" s="85">
        <f t="shared" si="56"/>
        <v>600</v>
      </c>
      <c r="M340" s="89">
        <v>2248</v>
      </c>
      <c r="N340" s="90">
        <f t="shared" si="62"/>
        <v>1648</v>
      </c>
      <c r="O340" s="90">
        <f t="shared" si="53"/>
        <v>300</v>
      </c>
      <c r="P340" s="85">
        <f t="shared" si="50"/>
        <v>159.99999999999983</v>
      </c>
      <c r="Q340" s="85">
        <f t="shared" si="51"/>
        <v>319.99999999999983</v>
      </c>
      <c r="R340" s="85" t="str">
        <f t="shared" si="63"/>
        <v/>
      </c>
      <c r="S340" s="85">
        <f t="shared" si="52"/>
        <v>859.99999999999977</v>
      </c>
      <c r="T340" s="85">
        <f t="shared" si="64"/>
        <v>-1228.0000000000002</v>
      </c>
      <c r="U340" s="91">
        <f t="shared" si="58"/>
        <v>0</v>
      </c>
      <c r="V340" s="86"/>
      <c r="W340" s="85">
        <f t="shared" si="55"/>
        <v>0</v>
      </c>
      <c r="X340" s="86" t="s">
        <v>521</v>
      </c>
      <c r="Z340" s="1">
        <v>0</v>
      </c>
    </row>
    <row r="341" spans="2:26" ht="14.25" customHeight="1">
      <c r="B341" s="87"/>
      <c r="C341" s="87">
        <v>103100521</v>
      </c>
      <c r="D341" s="99" t="s">
        <v>120</v>
      </c>
      <c r="E341" s="87" t="s">
        <v>44</v>
      </c>
      <c r="F341" s="86">
        <v>1155</v>
      </c>
      <c r="G341" s="86">
        <v>0</v>
      </c>
      <c r="H341" s="86">
        <v>0</v>
      </c>
      <c r="I341" s="86">
        <v>120</v>
      </c>
      <c r="J341" s="86">
        <v>810</v>
      </c>
      <c r="K341" s="86">
        <v>810</v>
      </c>
      <c r="L341" s="85">
        <f t="shared" si="56"/>
        <v>413.57142857142856</v>
      </c>
      <c r="M341" s="89">
        <v>3970</v>
      </c>
      <c r="N341" s="90">
        <f t="shared" si="62"/>
        <v>3556.4285714285716</v>
      </c>
      <c r="O341" s="90">
        <f t="shared" si="53"/>
        <v>206.78571428571428</v>
      </c>
      <c r="P341" s="85">
        <f t="shared" si="50"/>
        <v>110.28571428571416</v>
      </c>
      <c r="Q341" s="85">
        <f t="shared" si="51"/>
        <v>220.57142857142844</v>
      </c>
      <c r="R341" s="85" t="str">
        <f t="shared" si="63"/>
        <v/>
      </c>
      <c r="S341" s="85">
        <f t="shared" si="52"/>
        <v>592.78571428571411</v>
      </c>
      <c r="T341" s="85">
        <f t="shared" si="64"/>
        <v>-3266.9285714285716</v>
      </c>
      <c r="U341" s="91">
        <f t="shared" si="58"/>
        <v>0</v>
      </c>
      <c r="V341" s="86"/>
      <c r="W341" s="85">
        <f t="shared" si="55"/>
        <v>0</v>
      </c>
      <c r="X341" s="86" t="s">
        <v>521</v>
      </c>
      <c r="Z341" s="1">
        <v>0</v>
      </c>
    </row>
    <row r="342" spans="2:26" ht="14.25" customHeight="1">
      <c r="B342" s="87"/>
      <c r="C342" s="87">
        <v>103100523</v>
      </c>
      <c r="D342" s="99" t="s">
        <v>238</v>
      </c>
      <c r="E342" s="88" t="s">
        <v>44</v>
      </c>
      <c r="F342" s="86">
        <v>8</v>
      </c>
      <c r="G342" s="86">
        <v>0</v>
      </c>
      <c r="H342" s="86">
        <v>0</v>
      </c>
      <c r="I342" s="86">
        <v>0</v>
      </c>
      <c r="J342" s="86">
        <v>20</v>
      </c>
      <c r="K342" s="86">
        <v>20</v>
      </c>
      <c r="L342" s="85">
        <f t="shared" si="56"/>
        <v>6.8571428571428568</v>
      </c>
      <c r="M342" s="89">
        <v>200</v>
      </c>
      <c r="N342" s="90">
        <f t="shared" si="62"/>
        <v>193.14285714285714</v>
      </c>
      <c r="O342" s="90">
        <f t="shared" si="53"/>
        <v>3.4285714285714284</v>
      </c>
      <c r="P342" s="85">
        <f t="shared" si="50"/>
        <v>1.8285714285714265</v>
      </c>
      <c r="Q342" s="85">
        <f t="shared" si="51"/>
        <v>3.6571428571428548</v>
      </c>
      <c r="R342" s="85" t="str">
        <f t="shared" si="63"/>
        <v/>
      </c>
      <c r="S342" s="85">
        <f t="shared" si="52"/>
        <v>9.8285714285714256</v>
      </c>
      <c r="T342" s="85">
        <f t="shared" si="64"/>
        <v>-188.34285714285716</v>
      </c>
      <c r="U342" s="91">
        <f t="shared" si="58"/>
        <v>0</v>
      </c>
      <c r="V342" s="86"/>
      <c r="W342" s="85">
        <f t="shared" si="55"/>
        <v>0</v>
      </c>
      <c r="X342" s="86" t="s">
        <v>521</v>
      </c>
      <c r="Z342" s="1">
        <v>0</v>
      </c>
    </row>
    <row r="343" spans="2:26" ht="14.25" customHeight="1">
      <c r="B343" s="86"/>
      <c r="C343" s="86">
        <v>103100524</v>
      </c>
      <c r="D343" s="126" t="s">
        <v>337</v>
      </c>
      <c r="E343" s="86" t="s">
        <v>450</v>
      </c>
      <c r="F343" s="86">
        <v>42</v>
      </c>
      <c r="G343" s="86">
        <v>13</v>
      </c>
      <c r="H343" s="86">
        <v>12</v>
      </c>
      <c r="I343" s="86">
        <v>7</v>
      </c>
      <c r="J343" s="86">
        <v>24</v>
      </c>
      <c r="K343" s="86">
        <v>24</v>
      </c>
      <c r="L343" s="85">
        <f t="shared" si="56"/>
        <v>17.428571428571427</v>
      </c>
      <c r="M343" s="89">
        <v>41</v>
      </c>
      <c r="N343" s="90">
        <f t="shared" si="62"/>
        <v>23.571428571428573</v>
      </c>
      <c r="O343" s="90">
        <f t="shared" si="53"/>
        <v>8.7142857142857135</v>
      </c>
      <c r="P343" s="85">
        <f t="shared" si="50"/>
        <v>4.6476190476190427</v>
      </c>
      <c r="Q343" s="85">
        <f t="shared" si="51"/>
        <v>9.2952380952380906</v>
      </c>
      <c r="R343" s="85" t="str">
        <f t="shared" si="63"/>
        <v/>
      </c>
      <c r="S343" s="85">
        <f t="shared" si="52"/>
        <v>24.980952380952374</v>
      </c>
      <c r="T343" s="85">
        <f t="shared" si="64"/>
        <v>-11.371428571428577</v>
      </c>
      <c r="U343" s="91">
        <v>150</v>
      </c>
      <c r="V343" s="86"/>
      <c r="W343" s="85">
        <f t="shared" si="55"/>
        <v>150</v>
      </c>
      <c r="X343" s="86" t="s">
        <v>521</v>
      </c>
      <c r="Z343" s="1">
        <v>25</v>
      </c>
    </row>
    <row r="344" spans="2:26" ht="14.25" customHeight="1">
      <c r="B344" s="87"/>
      <c r="C344" s="87">
        <v>103100526</v>
      </c>
      <c r="D344" s="99" t="s">
        <v>295</v>
      </c>
      <c r="E344" s="87" t="s">
        <v>44</v>
      </c>
      <c r="F344" s="86">
        <v>0</v>
      </c>
      <c r="G344" s="86">
        <v>0</v>
      </c>
      <c r="H344" s="86">
        <v>0</v>
      </c>
      <c r="I344" s="86">
        <v>0</v>
      </c>
      <c r="J344" s="86">
        <v>0</v>
      </c>
      <c r="K344" s="86">
        <v>0</v>
      </c>
      <c r="L344" s="85">
        <f t="shared" si="56"/>
        <v>0</v>
      </c>
      <c r="M344" s="89">
        <v>0</v>
      </c>
      <c r="N344" s="90">
        <f t="shared" si="62"/>
        <v>0</v>
      </c>
      <c r="O344" s="90">
        <f t="shared" si="53"/>
        <v>0</v>
      </c>
      <c r="P344" s="85">
        <f t="shared" ref="P344:P349" si="65">+L344*(0.0333333333333333)*$E$16</f>
        <v>0</v>
      </c>
      <c r="Q344" s="85">
        <f t="shared" ref="Q344:Q349" si="66">+P344+((L344/30)*$E$16)</f>
        <v>0</v>
      </c>
      <c r="R344" s="85" t="str">
        <f t="shared" si="63"/>
        <v/>
      </c>
      <c r="S344" s="85">
        <f t="shared" ref="S344:S349" si="67">+P344+((L344/30)*$E$17)</f>
        <v>0</v>
      </c>
      <c r="T344" s="85">
        <f t="shared" si="64"/>
        <v>0</v>
      </c>
      <c r="U344" s="91">
        <f t="shared" si="58"/>
        <v>0</v>
      </c>
      <c r="V344" s="86"/>
      <c r="W344" s="85">
        <f t="shared" ref="W344:W349" si="68">U344-V344</f>
        <v>0</v>
      </c>
      <c r="X344" s="86" t="s">
        <v>522</v>
      </c>
      <c r="Z344" s="1">
        <v>0</v>
      </c>
    </row>
    <row r="345" spans="2:26" ht="14.25" customHeight="1">
      <c r="B345" s="87"/>
      <c r="C345" s="87">
        <v>103100527</v>
      </c>
      <c r="D345" s="99" t="s">
        <v>296</v>
      </c>
      <c r="E345" s="87" t="s">
        <v>44</v>
      </c>
      <c r="F345" s="86">
        <v>0</v>
      </c>
      <c r="G345" s="86">
        <v>0</v>
      </c>
      <c r="H345" s="86">
        <v>0</v>
      </c>
      <c r="I345" s="86">
        <v>0</v>
      </c>
      <c r="J345" s="86">
        <v>0</v>
      </c>
      <c r="K345" s="86">
        <v>0</v>
      </c>
      <c r="L345" s="85">
        <f>AVERAGE(F345:K345,)</f>
        <v>0</v>
      </c>
      <c r="M345" s="89">
        <v>0</v>
      </c>
      <c r="N345" s="90">
        <f t="shared" si="62"/>
        <v>0</v>
      </c>
      <c r="O345" s="90">
        <f>L345/2</f>
        <v>0</v>
      </c>
      <c r="P345" s="85">
        <f t="shared" si="65"/>
        <v>0</v>
      </c>
      <c r="Q345" s="85">
        <f t="shared" si="66"/>
        <v>0</v>
      </c>
      <c r="R345" s="85" t="str">
        <f t="shared" si="63"/>
        <v/>
      </c>
      <c r="S345" s="85">
        <f t="shared" si="67"/>
        <v>0</v>
      </c>
      <c r="T345" s="85">
        <f t="shared" si="64"/>
        <v>0</v>
      </c>
      <c r="U345" s="91">
        <f t="shared" ref="U345:U349" si="69">IF(T345&gt;8999,(CEILING(T345,1000)),IF(T345&gt;4999,(CEILING(T345,500)),IF(T345&gt;899,(CEILING(T345,300)),IF(T345&gt;99,(CEILING(T345,50)),IF(T345&gt;49,(CEILING(T345,30)),IF(T345&gt;9,(CEILING(T345,5)),IF(T345&lt;=0,0,T345)))))))</f>
        <v>0</v>
      </c>
      <c r="V345" s="86"/>
      <c r="W345" s="85">
        <f t="shared" si="68"/>
        <v>0</v>
      </c>
      <c r="X345" s="86" t="s">
        <v>522</v>
      </c>
      <c r="Z345" s="1">
        <v>0</v>
      </c>
    </row>
    <row r="346" spans="2:26" ht="14.25" customHeight="1">
      <c r="B346" s="86"/>
      <c r="C346" s="86">
        <v>103100528</v>
      </c>
      <c r="D346" s="126" t="s">
        <v>367</v>
      </c>
      <c r="E346" s="86" t="s">
        <v>44</v>
      </c>
      <c r="F346" s="86">
        <v>0</v>
      </c>
      <c r="G346" s="86">
        <v>0</v>
      </c>
      <c r="H346" s="86">
        <v>0</v>
      </c>
      <c r="I346" s="86">
        <v>0</v>
      </c>
      <c r="J346" s="86">
        <v>0</v>
      </c>
      <c r="K346" s="86">
        <v>0</v>
      </c>
      <c r="L346" s="85">
        <f>AVERAGE(F346:K346,)</f>
        <v>0</v>
      </c>
      <c r="M346" s="89">
        <v>0</v>
      </c>
      <c r="N346" s="90">
        <f t="shared" si="62"/>
        <v>0</v>
      </c>
      <c r="O346" s="90">
        <f>L346/2</f>
        <v>0</v>
      </c>
      <c r="P346" s="85">
        <f t="shared" si="65"/>
        <v>0</v>
      </c>
      <c r="Q346" s="85">
        <f t="shared" si="66"/>
        <v>0</v>
      </c>
      <c r="R346" s="85" t="str">
        <f t="shared" si="63"/>
        <v/>
      </c>
      <c r="S346" s="85">
        <f t="shared" si="67"/>
        <v>0</v>
      </c>
      <c r="T346" s="85">
        <f t="shared" si="64"/>
        <v>0</v>
      </c>
      <c r="U346" s="91">
        <f t="shared" si="69"/>
        <v>0</v>
      </c>
      <c r="V346" s="86"/>
      <c r="W346" s="85">
        <f t="shared" si="68"/>
        <v>0</v>
      </c>
      <c r="X346" s="86" t="e">
        <v>#N/A</v>
      </c>
      <c r="Z346" s="1">
        <v>0</v>
      </c>
    </row>
    <row r="347" spans="2:26" ht="14.25" customHeight="1">
      <c r="B347" s="86"/>
      <c r="C347" s="86">
        <v>103100529</v>
      </c>
      <c r="D347" s="126" t="s">
        <v>188</v>
      </c>
      <c r="E347" s="86" t="s">
        <v>44</v>
      </c>
      <c r="F347" s="86">
        <v>473</v>
      </c>
      <c r="G347" s="86">
        <v>430</v>
      </c>
      <c r="H347" s="86">
        <v>688</v>
      </c>
      <c r="I347" s="86">
        <v>558</v>
      </c>
      <c r="J347" s="86">
        <v>558</v>
      </c>
      <c r="K347" s="86">
        <v>558</v>
      </c>
      <c r="L347" s="85">
        <f>AVERAGE(F347:K347,)</f>
        <v>466.42857142857144</v>
      </c>
      <c r="M347" s="89">
        <v>2653</v>
      </c>
      <c r="N347" s="90">
        <f t="shared" si="62"/>
        <v>2186.5714285714284</v>
      </c>
      <c r="O347" s="90">
        <f>L347/2</f>
        <v>233.21428571428572</v>
      </c>
      <c r="P347" s="85">
        <f t="shared" si="65"/>
        <v>124.38095238095225</v>
      </c>
      <c r="Q347" s="85">
        <f t="shared" si="66"/>
        <v>248.76190476190465</v>
      </c>
      <c r="R347" s="85" t="str">
        <f t="shared" si="63"/>
        <v/>
      </c>
      <c r="S347" s="85">
        <f t="shared" si="67"/>
        <v>668.54761904761892</v>
      </c>
      <c r="T347" s="85">
        <f t="shared" si="64"/>
        <v>-1860.0714285714289</v>
      </c>
      <c r="U347" s="91">
        <f t="shared" si="69"/>
        <v>0</v>
      </c>
      <c r="V347" s="86"/>
      <c r="W347" s="85">
        <f t="shared" si="68"/>
        <v>0</v>
      </c>
      <c r="X347" s="86" t="s">
        <v>520</v>
      </c>
      <c r="Z347" s="1">
        <v>300</v>
      </c>
    </row>
    <row r="348" spans="2:26" ht="14.25" customHeight="1">
      <c r="B348" s="87"/>
      <c r="C348" s="87">
        <v>103100531</v>
      </c>
      <c r="D348" s="99" t="s">
        <v>419</v>
      </c>
      <c r="E348" s="87" t="s">
        <v>19</v>
      </c>
      <c r="F348" s="86">
        <v>0</v>
      </c>
      <c r="G348" s="86">
        <v>0</v>
      </c>
      <c r="H348" s="86">
        <v>0</v>
      </c>
      <c r="I348" s="86">
        <v>0</v>
      </c>
      <c r="J348" s="86">
        <v>0</v>
      </c>
      <c r="K348" s="86">
        <v>0</v>
      </c>
      <c r="L348" s="85">
        <f>AVERAGE(F348:K348,)</f>
        <v>0</v>
      </c>
      <c r="M348" s="89">
        <v>0</v>
      </c>
      <c r="N348" s="90">
        <f t="shared" si="62"/>
        <v>0</v>
      </c>
      <c r="O348" s="90">
        <f>L348/2</f>
        <v>0</v>
      </c>
      <c r="P348" s="85">
        <f t="shared" si="65"/>
        <v>0</v>
      </c>
      <c r="Q348" s="85">
        <f t="shared" si="66"/>
        <v>0</v>
      </c>
      <c r="R348" s="85" t="str">
        <f t="shared" si="63"/>
        <v/>
      </c>
      <c r="S348" s="85">
        <f t="shared" si="67"/>
        <v>0</v>
      </c>
      <c r="T348" s="85">
        <f t="shared" si="64"/>
        <v>0</v>
      </c>
      <c r="U348" s="91">
        <f t="shared" si="69"/>
        <v>0</v>
      </c>
      <c r="V348" s="86"/>
      <c r="W348" s="85">
        <f t="shared" si="68"/>
        <v>0</v>
      </c>
      <c r="X348" s="86" t="s">
        <v>520</v>
      </c>
      <c r="Z348" s="1">
        <v>0</v>
      </c>
    </row>
    <row r="349" spans="2:26" ht="14.25" customHeight="1">
      <c r="B349" s="87"/>
      <c r="C349" s="87">
        <v>103100530</v>
      </c>
      <c r="D349" s="99" t="s">
        <v>53</v>
      </c>
      <c r="E349" s="87" t="s">
        <v>44</v>
      </c>
      <c r="F349" s="86">
        <v>0</v>
      </c>
      <c r="G349" s="86">
        <v>0</v>
      </c>
      <c r="H349" s="86">
        <v>0</v>
      </c>
      <c r="I349" s="86">
        <v>0</v>
      </c>
      <c r="J349" s="86">
        <v>0</v>
      </c>
      <c r="K349" s="86">
        <v>0</v>
      </c>
      <c r="L349" s="85">
        <f>AVERAGE(F349:K349,)</f>
        <v>0</v>
      </c>
      <c r="M349" s="89">
        <v>0</v>
      </c>
      <c r="N349" s="90">
        <f t="shared" si="62"/>
        <v>0</v>
      </c>
      <c r="O349" s="90">
        <f>L349/2</f>
        <v>0</v>
      </c>
      <c r="P349" s="85">
        <f t="shared" si="65"/>
        <v>0</v>
      </c>
      <c r="Q349" s="85">
        <f t="shared" si="66"/>
        <v>0</v>
      </c>
      <c r="R349" s="85" t="str">
        <f t="shared" si="63"/>
        <v/>
      </c>
      <c r="S349" s="85">
        <f t="shared" si="67"/>
        <v>0</v>
      </c>
      <c r="T349" s="85">
        <f t="shared" si="64"/>
        <v>0</v>
      </c>
      <c r="U349" s="91">
        <f t="shared" si="69"/>
        <v>0</v>
      </c>
      <c r="V349" s="86"/>
      <c r="W349" s="85">
        <f t="shared" si="68"/>
        <v>0</v>
      </c>
      <c r="X349" s="86" t="s">
        <v>522</v>
      </c>
      <c r="Z349" s="1">
        <v>0</v>
      </c>
    </row>
  </sheetData>
  <autoFilter ref="B20:AA349" xr:uid="{00000000-0001-0000-0100-000000000000}"/>
  <sortState xmlns:xlrd2="http://schemas.microsoft.com/office/spreadsheetml/2017/richdata2" ref="B21:S349">
    <sortCondition ref="D21"/>
  </sortState>
  <mergeCells count="22">
    <mergeCell ref="W14:X14"/>
    <mergeCell ref="B16:D16"/>
    <mergeCell ref="B19:X19"/>
    <mergeCell ref="B15:X15"/>
    <mergeCell ref="B10:D13"/>
    <mergeCell ref="E10:X10"/>
    <mergeCell ref="E11:S13"/>
    <mergeCell ref="T11:V12"/>
    <mergeCell ref="T13:X13"/>
    <mergeCell ref="B14:D14"/>
    <mergeCell ref="E14:S14"/>
    <mergeCell ref="T14:V14"/>
    <mergeCell ref="B1:E1"/>
    <mergeCell ref="B2:E2"/>
    <mergeCell ref="B3:E3"/>
    <mergeCell ref="B4:E4"/>
    <mergeCell ref="B5:E5"/>
    <mergeCell ref="B7:E7"/>
    <mergeCell ref="B8:E8"/>
    <mergeCell ref="B17:D17"/>
    <mergeCell ref="B18:D18"/>
    <mergeCell ref="B6:E6"/>
  </mergeCells>
  <pageMargins left="0.45" right="0.24" top="0.86614173228346458" bottom="0.86" header="0.43307086614173229" footer="0.41"/>
  <pageSetup scale="85" orientation="portrait" blackAndWhite="1" r:id="rId1"/>
  <headerFooter alignWithMargins="0">
    <oddFooter>&amp;C&amp;P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autoPageBreaks="0"/>
  </sheetPr>
  <dimension ref="A1:X349"/>
  <sheetViews>
    <sheetView topLeftCell="D10" zoomScale="90" zoomScaleNormal="90" workbookViewId="0">
      <pane ySplit="11" topLeftCell="A21" activePane="bottomLeft" state="frozen"/>
      <selection activeCell="A10" sqref="A10"/>
      <selection pane="bottomLeft" activeCell="T13" sqref="T13:W13"/>
    </sheetView>
  </sheetViews>
  <sheetFormatPr baseColWidth="10" defaultColWidth="11.42578125" defaultRowHeight="12.75"/>
  <cols>
    <col min="1" max="1" width="8.28515625" style="1" customWidth="1"/>
    <col min="2" max="2" width="17" style="1" customWidth="1"/>
    <col min="3" max="3" width="12.85546875" style="1" customWidth="1"/>
    <col min="4" max="4" width="52.28515625" style="1" customWidth="1"/>
    <col min="5" max="5" width="19.5703125" style="1" bestFit="1" customWidth="1"/>
    <col min="6" max="6" width="10" style="1" bestFit="1" customWidth="1"/>
    <col min="7" max="7" width="10.140625" style="1" bestFit="1" customWidth="1"/>
    <col min="8" max="8" width="9.140625" style="1" bestFit="1" customWidth="1"/>
    <col min="9" max="9" width="10.5703125" style="1" bestFit="1" customWidth="1"/>
    <col min="10" max="10" width="12.28515625" style="1" customWidth="1"/>
    <col min="11" max="11" width="10.5703125" style="1" bestFit="1" customWidth="1"/>
    <col min="12" max="12" width="9" style="2" customWidth="1"/>
    <col min="13" max="13" width="12.85546875" style="1" customWidth="1"/>
    <col min="14" max="14" width="14.42578125" style="1" customWidth="1"/>
    <col min="15" max="15" width="15.140625" style="1" customWidth="1"/>
    <col min="16" max="16" width="17.7109375" style="1" customWidth="1"/>
    <col min="17" max="17" width="12" style="1" customWidth="1"/>
    <col min="18" max="18" width="10" style="1" customWidth="1"/>
    <col min="19" max="19" width="11.140625" style="2" customWidth="1"/>
    <col min="20" max="20" width="11.140625" style="2" bestFit="1" customWidth="1"/>
    <col min="21" max="22" width="11.42578125" style="1"/>
    <col min="23" max="23" width="26.7109375" style="1" customWidth="1"/>
    <col min="24" max="16384" width="11.42578125" style="1"/>
  </cols>
  <sheetData>
    <row r="1" spans="2:24" ht="16.5" customHeight="1">
      <c r="B1" s="184" t="s">
        <v>0</v>
      </c>
      <c r="C1" s="184"/>
      <c r="D1" s="184"/>
      <c r="E1" s="184"/>
      <c r="F1" s="19"/>
      <c r="G1" s="19"/>
      <c r="H1" s="3"/>
      <c r="I1" s="3"/>
      <c r="J1" s="3"/>
      <c r="K1" s="3"/>
      <c r="L1" s="7"/>
      <c r="M1" s="7"/>
      <c r="N1" s="7"/>
      <c r="O1" s="19"/>
      <c r="P1" s="7"/>
      <c r="Q1" s="7"/>
      <c r="R1" s="7"/>
    </row>
    <row r="2" spans="2:24" ht="15.75" customHeight="1">
      <c r="B2" s="233" t="s">
        <v>1</v>
      </c>
      <c r="C2" s="233"/>
      <c r="D2" s="233"/>
      <c r="E2" s="233"/>
      <c r="F2" s="19"/>
      <c r="G2" s="19"/>
      <c r="H2" s="3"/>
      <c r="I2" s="3"/>
      <c r="J2" s="3"/>
      <c r="K2" s="3"/>
      <c r="L2" s="7"/>
      <c r="M2" s="7"/>
      <c r="N2" s="7"/>
      <c r="O2" s="19"/>
      <c r="P2" s="7"/>
      <c r="Q2" s="7"/>
      <c r="R2" s="7"/>
    </row>
    <row r="3" spans="2:24" ht="15.75" customHeight="1">
      <c r="B3" s="233" t="s">
        <v>2</v>
      </c>
      <c r="C3" s="233"/>
      <c r="D3" s="233"/>
      <c r="E3" s="233"/>
      <c r="F3" s="19"/>
      <c r="G3" s="19"/>
      <c r="H3" s="3"/>
      <c r="I3" s="3"/>
      <c r="J3" s="3"/>
      <c r="K3" s="3"/>
      <c r="L3" s="7"/>
      <c r="M3" s="7"/>
      <c r="N3" s="7"/>
      <c r="O3" s="19"/>
      <c r="P3" s="7"/>
      <c r="Q3" s="7"/>
      <c r="R3" s="7"/>
    </row>
    <row r="4" spans="2:24" ht="15.75" customHeight="1">
      <c r="B4" s="233" t="s">
        <v>38</v>
      </c>
      <c r="C4" s="233"/>
      <c r="D4" s="233"/>
      <c r="E4" s="233"/>
      <c r="F4" s="19"/>
      <c r="G4" s="19"/>
      <c r="H4" s="3"/>
      <c r="I4" s="3"/>
      <c r="J4" s="3"/>
      <c r="K4" s="3"/>
      <c r="L4" s="7"/>
      <c r="M4" s="7"/>
      <c r="N4" s="7"/>
      <c r="O4" s="19"/>
      <c r="P4" s="7"/>
      <c r="Q4" s="7"/>
      <c r="R4" s="7"/>
    </row>
    <row r="5" spans="2:24" ht="15.75" customHeight="1">
      <c r="B5" s="233" t="s">
        <v>39</v>
      </c>
      <c r="C5" s="233"/>
      <c r="D5" s="233"/>
      <c r="E5" s="233"/>
      <c r="F5" s="19"/>
      <c r="G5" s="19"/>
      <c r="H5" s="3"/>
      <c r="I5" s="3"/>
      <c r="J5" s="3"/>
      <c r="K5" s="3"/>
      <c r="L5" s="7"/>
      <c r="M5" s="7"/>
      <c r="N5" s="7"/>
      <c r="O5" s="19"/>
      <c r="P5" s="7"/>
      <c r="Q5" s="7"/>
      <c r="R5" s="7"/>
    </row>
    <row r="6" spans="2:24" ht="15.75" customHeight="1">
      <c r="B6" s="233" t="s">
        <v>40</v>
      </c>
      <c r="C6" s="233"/>
      <c r="D6" s="233"/>
      <c r="E6" s="233"/>
      <c r="F6" s="19"/>
      <c r="G6" s="19"/>
      <c r="H6" s="3"/>
      <c r="I6" s="3"/>
      <c r="J6" s="3"/>
      <c r="K6" s="3"/>
      <c r="L6" s="7"/>
      <c r="M6" s="7"/>
      <c r="N6" s="7"/>
      <c r="O6" s="19"/>
      <c r="P6" s="7"/>
      <c r="Q6" s="7"/>
      <c r="R6" s="7"/>
    </row>
    <row r="7" spans="2:24">
      <c r="B7" s="233"/>
      <c r="C7" s="233"/>
      <c r="D7" s="233"/>
      <c r="E7" s="233"/>
      <c r="F7" s="19"/>
      <c r="G7" s="19"/>
      <c r="H7" s="3"/>
      <c r="I7" s="3"/>
      <c r="J7" s="3"/>
      <c r="K7" s="3"/>
      <c r="L7" s="7"/>
      <c r="M7" s="7"/>
      <c r="N7" s="7"/>
      <c r="O7" s="19"/>
      <c r="P7" s="7"/>
      <c r="Q7" s="7"/>
      <c r="R7" s="7"/>
    </row>
    <row r="8" spans="2:24" ht="15.75" customHeight="1">
      <c r="B8" s="233" t="s">
        <v>41</v>
      </c>
      <c r="C8" s="233"/>
      <c r="D8" s="233" t="s">
        <v>41</v>
      </c>
      <c r="E8" s="233"/>
      <c r="F8" s="19"/>
      <c r="G8" s="19"/>
      <c r="H8" s="3"/>
      <c r="I8" s="3"/>
      <c r="J8" s="3"/>
      <c r="K8" s="3"/>
      <c r="L8" s="7"/>
      <c r="M8" s="7"/>
      <c r="N8" s="7"/>
      <c r="O8" s="19"/>
      <c r="P8" s="7"/>
      <c r="Q8" s="7"/>
      <c r="R8" s="7"/>
    </row>
    <row r="9" spans="2:24" ht="13.5" customHeight="1">
      <c r="H9" s="3"/>
      <c r="I9" s="3"/>
      <c r="J9" s="3"/>
      <c r="K9" s="3"/>
      <c r="M9" s="2"/>
      <c r="N9" s="2"/>
      <c r="P9" s="2"/>
      <c r="Q9" s="2"/>
      <c r="R9" s="2"/>
    </row>
    <row r="10" spans="2:24" ht="20.25" customHeight="1">
      <c r="B10" s="236"/>
      <c r="C10" s="236"/>
      <c r="D10" s="190"/>
      <c r="E10" s="241" t="s">
        <v>556</v>
      </c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63"/>
    </row>
    <row r="11" spans="2:24" ht="20.25" customHeight="1">
      <c r="B11" s="236"/>
      <c r="C11" s="236"/>
      <c r="D11" s="236"/>
      <c r="E11" s="242" t="s">
        <v>372</v>
      </c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3" t="s">
        <v>557</v>
      </c>
      <c r="U11" s="243"/>
      <c r="V11" s="60" t="s">
        <v>558</v>
      </c>
      <c r="W11" s="61">
        <v>46266</v>
      </c>
      <c r="X11" s="136"/>
    </row>
    <row r="12" spans="2:24" ht="20.25" customHeight="1">
      <c r="B12" s="236"/>
      <c r="C12" s="236"/>
      <c r="D12" s="236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3"/>
      <c r="U12" s="243"/>
      <c r="V12" s="60" t="s">
        <v>559</v>
      </c>
      <c r="W12" s="62" t="s">
        <v>563</v>
      </c>
      <c r="X12" s="137"/>
    </row>
    <row r="13" spans="2:24" ht="20.25" customHeight="1">
      <c r="B13" s="236"/>
      <c r="C13" s="236"/>
      <c r="D13" s="236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2"/>
      <c r="Q13" s="242"/>
      <c r="R13" s="242"/>
      <c r="S13" s="242"/>
      <c r="T13" s="244" t="s">
        <v>565</v>
      </c>
      <c r="U13" s="244"/>
      <c r="V13" s="244"/>
      <c r="W13" s="244"/>
      <c r="X13" s="138"/>
    </row>
    <row r="14" spans="2:24" ht="19.5" customHeight="1">
      <c r="B14" s="245" t="s">
        <v>560</v>
      </c>
      <c r="C14" s="245"/>
      <c r="D14" s="245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 t="s">
        <v>561</v>
      </c>
      <c r="U14" s="236"/>
      <c r="V14" s="236"/>
      <c r="W14" s="236"/>
      <c r="X14" s="64"/>
    </row>
    <row r="15" spans="2:24" ht="19.5" customHeight="1"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5"/>
    </row>
    <row r="16" spans="2:24" ht="19.5" customHeight="1">
      <c r="B16" s="246" t="s">
        <v>42</v>
      </c>
      <c r="C16" s="246"/>
      <c r="D16" s="247"/>
      <c r="E16" s="107">
        <v>8</v>
      </c>
      <c r="F16" s="108"/>
      <c r="G16" s="108"/>
      <c r="H16" s="109"/>
      <c r="I16" s="109"/>
      <c r="J16" s="109"/>
      <c r="K16" s="109"/>
      <c r="L16" s="110"/>
      <c r="M16" s="110"/>
      <c r="N16" s="110"/>
      <c r="O16" s="108"/>
      <c r="P16" s="110"/>
      <c r="Q16" s="110"/>
      <c r="R16" s="110"/>
      <c r="S16" s="111"/>
      <c r="T16" s="111"/>
      <c r="U16" s="112"/>
      <c r="V16" s="112"/>
      <c r="W16" s="112"/>
    </row>
    <row r="17" spans="2:23" ht="19.5" customHeight="1">
      <c r="B17" s="246" t="s">
        <v>43</v>
      </c>
      <c r="C17" s="246"/>
      <c r="D17" s="247"/>
      <c r="E17" s="107">
        <v>35</v>
      </c>
      <c r="F17" s="108"/>
      <c r="G17" s="108"/>
      <c r="H17" s="109"/>
      <c r="I17" s="109"/>
      <c r="J17" s="109"/>
      <c r="K17" s="109"/>
      <c r="L17" s="110"/>
      <c r="M17" s="110"/>
      <c r="N17" s="110"/>
      <c r="O17" s="108"/>
      <c r="P17" s="110"/>
      <c r="Q17" s="110"/>
      <c r="R17" s="110"/>
      <c r="S17" s="111"/>
      <c r="T17" s="111"/>
      <c r="U17" s="112"/>
      <c r="V17" s="112"/>
      <c r="W17" s="112"/>
    </row>
    <row r="18" spans="2:23" ht="19.5" customHeight="1">
      <c r="B18" s="246" t="s">
        <v>43</v>
      </c>
      <c r="C18" s="246"/>
      <c r="D18" s="247"/>
      <c r="E18" s="107">
        <v>35</v>
      </c>
      <c r="F18" s="108"/>
      <c r="G18" s="108"/>
      <c r="H18" s="109"/>
      <c r="I18" s="109"/>
      <c r="J18" s="109"/>
      <c r="K18" s="109"/>
      <c r="L18" s="110"/>
      <c r="M18" s="110"/>
      <c r="N18" s="110"/>
      <c r="O18" s="108"/>
      <c r="P18" s="110"/>
      <c r="Q18" s="110"/>
      <c r="R18" s="110"/>
      <c r="S18" s="111"/>
      <c r="T18" s="111"/>
      <c r="U18" s="112"/>
      <c r="V18" s="112"/>
      <c r="W18" s="112"/>
    </row>
    <row r="19" spans="2:23" ht="19.5" customHeight="1" thickBot="1">
      <c r="B19" s="113"/>
      <c r="C19" s="113"/>
      <c r="D19" s="113"/>
      <c r="E19" s="113"/>
      <c r="F19" s="112"/>
      <c r="G19" s="112"/>
      <c r="H19" s="112"/>
      <c r="I19" s="112"/>
      <c r="J19" s="112"/>
      <c r="K19" s="112"/>
      <c r="L19" s="111"/>
      <c r="M19" s="112"/>
      <c r="N19" s="112"/>
      <c r="O19" s="112"/>
      <c r="P19" s="112"/>
      <c r="Q19" s="112"/>
      <c r="R19" s="112"/>
      <c r="S19" s="111"/>
      <c r="T19" s="111"/>
      <c r="U19" s="112"/>
      <c r="V19" s="112"/>
      <c r="W19" s="112"/>
    </row>
    <row r="20" spans="2:23" ht="47.25" customHeight="1" thickBot="1">
      <c r="B20" s="96" t="s">
        <v>518</v>
      </c>
      <c r="C20" s="96" t="s">
        <v>517</v>
      </c>
      <c r="D20" s="97" t="s">
        <v>4</v>
      </c>
      <c r="E20" s="97" t="s">
        <v>5</v>
      </c>
      <c r="F20" s="68" t="s">
        <v>542</v>
      </c>
      <c r="G20" s="68" t="s">
        <v>533</v>
      </c>
      <c r="H20" s="68" t="s">
        <v>540</v>
      </c>
      <c r="I20" s="68" t="s">
        <v>541</v>
      </c>
      <c r="J20" s="68" t="s">
        <v>543</v>
      </c>
      <c r="K20" s="68" t="s">
        <v>554</v>
      </c>
      <c r="L20" s="98" t="s">
        <v>30</v>
      </c>
      <c r="M20" s="97" t="s">
        <v>31</v>
      </c>
      <c r="N20" s="97" t="s">
        <v>472</v>
      </c>
      <c r="O20" s="97" t="s">
        <v>32</v>
      </c>
      <c r="P20" s="97" t="s">
        <v>33</v>
      </c>
      <c r="Q20" s="97" t="s">
        <v>34</v>
      </c>
      <c r="R20" s="97" t="s">
        <v>35</v>
      </c>
      <c r="S20" s="98" t="s">
        <v>36</v>
      </c>
      <c r="T20" s="98" t="s">
        <v>37</v>
      </c>
      <c r="U20" s="98" t="s">
        <v>485</v>
      </c>
      <c r="V20" s="98" t="s">
        <v>486</v>
      </c>
      <c r="W20" s="105" t="s">
        <v>502</v>
      </c>
    </row>
    <row r="21" spans="2:23" ht="14.25" customHeight="1">
      <c r="B21" s="114"/>
      <c r="C21" s="114">
        <v>103100535</v>
      </c>
      <c r="D21" s="131" t="s">
        <v>516</v>
      </c>
      <c r="E21" s="115" t="s">
        <v>422</v>
      </c>
      <c r="F21" s="116">
        <v>30</v>
      </c>
      <c r="G21" s="116">
        <v>16</v>
      </c>
      <c r="H21" s="116">
        <v>16</v>
      </c>
      <c r="I21" s="116">
        <v>21</v>
      </c>
      <c r="J21" s="116">
        <v>26</v>
      </c>
      <c r="K21" s="116">
        <v>25</v>
      </c>
      <c r="L21" s="117">
        <f>AVERAGE(F21:K21)</f>
        <v>22.333333333333332</v>
      </c>
      <c r="M21" s="118">
        <v>44</v>
      </c>
      <c r="N21" s="119">
        <f>M21-L21</f>
        <v>21.666666666666668</v>
      </c>
      <c r="O21" s="117">
        <f t="shared" ref="O21:O55" si="0">+L21*(0.0333333333333333)*$E$16</f>
        <v>5.9555555555555486</v>
      </c>
      <c r="P21" s="117">
        <f t="shared" ref="P21:P55" si="1">+O21+((L21/30)*$E$16)</f>
        <v>11.911111111111104</v>
      </c>
      <c r="Q21" s="117" t="str">
        <f t="shared" ref="Q21:Q55" si="2">IF(L21=0,"",IF(M21-P21&lt;=0,"*",""))</f>
        <v/>
      </c>
      <c r="R21" s="117">
        <f t="shared" ref="R21:R55" si="3">+O21+((L21/30)*$E$17)</f>
        <v>32.011111111111106</v>
      </c>
      <c r="S21" s="117">
        <f t="shared" ref="S21:S55" si="4">+(R21-O21)+(P21-M21)</f>
        <v>-6.0333333333333385</v>
      </c>
      <c r="T21" s="120">
        <v>10</v>
      </c>
      <c r="U21" s="116"/>
      <c r="V21" s="117">
        <f>T21-U21</f>
        <v>10</v>
      </c>
      <c r="W21" s="112" t="s">
        <v>520</v>
      </c>
    </row>
    <row r="22" spans="2:23" ht="14.25" customHeight="1">
      <c r="B22" s="114"/>
      <c r="C22" s="114">
        <v>103100001</v>
      </c>
      <c r="D22" s="131" t="s">
        <v>193</v>
      </c>
      <c r="E22" s="115" t="s">
        <v>423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  <c r="K22" s="116">
        <v>0</v>
      </c>
      <c r="L22" s="117">
        <f t="shared" ref="L22:L87" si="5">AVERAGE(F22:K22)</f>
        <v>0</v>
      </c>
      <c r="M22" s="118">
        <v>3</v>
      </c>
      <c r="N22" s="119">
        <v>2</v>
      </c>
      <c r="O22" s="117">
        <f t="shared" si="0"/>
        <v>0</v>
      </c>
      <c r="P22" s="117">
        <f t="shared" si="1"/>
        <v>0</v>
      </c>
      <c r="Q22" s="117" t="str">
        <f t="shared" si="2"/>
        <v/>
      </c>
      <c r="R22" s="117">
        <f t="shared" si="3"/>
        <v>0</v>
      </c>
      <c r="S22" s="117">
        <f t="shared" si="4"/>
        <v>-3</v>
      </c>
      <c r="T22" s="120">
        <f t="shared" ref="T22:T85" si="6">IF(S22&gt;8999,(CEILING(S22,1000)),IF(S22&gt;4999,(CEILING(S22,500)),IF(S22&gt;899,(CEILING(S22,300)),IF(S22&gt;99,(CEILING(S22,50)),IF(S22&gt;49,(CEILING(S22,30)),IF(S22&gt;9,(CEILING(S22,5)),IF(S22&lt;=0,0,S22)))))))</f>
        <v>0</v>
      </c>
      <c r="U22" s="116"/>
      <c r="V22" s="117">
        <f t="shared" ref="V22:V86" si="7">T22-U22</f>
        <v>0</v>
      </c>
      <c r="W22" s="112" t="s">
        <v>523</v>
      </c>
    </row>
    <row r="23" spans="2:23" ht="14.25" customHeight="1">
      <c r="B23" s="114"/>
      <c r="C23" s="114">
        <v>103100002</v>
      </c>
      <c r="D23" s="131" t="s">
        <v>334</v>
      </c>
      <c r="E23" s="114" t="s">
        <v>44</v>
      </c>
      <c r="F23" s="116">
        <v>28665</v>
      </c>
      <c r="G23" s="116">
        <v>22942</v>
      </c>
      <c r="H23" s="116">
        <v>22632</v>
      </c>
      <c r="I23" s="116">
        <v>23120</v>
      </c>
      <c r="J23" s="116">
        <v>21885</v>
      </c>
      <c r="K23" s="116">
        <v>40344</v>
      </c>
      <c r="L23" s="117">
        <f t="shared" si="5"/>
        <v>26598</v>
      </c>
      <c r="M23" s="118">
        <v>29071</v>
      </c>
      <c r="N23" s="119">
        <f t="shared" ref="N23:N57" si="8">M23-L23</f>
        <v>2473</v>
      </c>
      <c r="O23" s="117">
        <f t="shared" si="0"/>
        <v>7092.7999999999929</v>
      </c>
      <c r="P23" s="117">
        <f t="shared" si="1"/>
        <v>14185.599999999993</v>
      </c>
      <c r="Q23" s="117" t="str">
        <f t="shared" si="2"/>
        <v/>
      </c>
      <c r="R23" s="117">
        <f t="shared" si="3"/>
        <v>38123.799999999996</v>
      </c>
      <c r="S23" s="117">
        <f t="shared" si="4"/>
        <v>16145.599999999997</v>
      </c>
      <c r="T23" s="120">
        <v>25000</v>
      </c>
      <c r="U23" s="116"/>
      <c r="V23" s="117">
        <f t="shared" si="7"/>
        <v>25000</v>
      </c>
      <c r="W23" s="112" t="s">
        <v>521</v>
      </c>
    </row>
    <row r="24" spans="2:23" ht="14.25" customHeight="1">
      <c r="B24" s="116"/>
      <c r="C24" s="116">
        <v>103100006</v>
      </c>
      <c r="D24" s="132" t="s">
        <v>196</v>
      </c>
      <c r="E24" s="116" t="s">
        <v>44</v>
      </c>
      <c r="F24" s="116">
        <v>7707</v>
      </c>
      <c r="G24" s="116">
        <v>6528</v>
      </c>
      <c r="H24" s="116">
        <v>6398</v>
      </c>
      <c r="I24" s="116">
        <v>6656</v>
      </c>
      <c r="J24" s="116">
        <v>7036</v>
      </c>
      <c r="K24" s="116">
        <v>9225</v>
      </c>
      <c r="L24" s="117">
        <f t="shared" si="5"/>
        <v>7258.333333333333</v>
      </c>
      <c r="M24" s="118">
        <v>7727</v>
      </c>
      <c r="N24" s="119">
        <f t="shared" si="8"/>
        <v>468.66666666666697</v>
      </c>
      <c r="O24" s="117">
        <f t="shared" si="0"/>
        <v>1935.5555555555534</v>
      </c>
      <c r="P24" s="117">
        <f t="shared" si="1"/>
        <v>3871.1111111111086</v>
      </c>
      <c r="Q24" s="117" t="str">
        <f t="shared" si="2"/>
        <v/>
      </c>
      <c r="R24" s="117">
        <f t="shared" si="3"/>
        <v>10403.611111111108</v>
      </c>
      <c r="S24" s="117">
        <f t="shared" si="4"/>
        <v>4612.1666666666633</v>
      </c>
      <c r="T24" s="120">
        <v>6000</v>
      </c>
      <c r="U24" s="116"/>
      <c r="V24" s="117">
        <f t="shared" si="7"/>
        <v>6000</v>
      </c>
      <c r="W24" s="112" t="s">
        <v>521</v>
      </c>
    </row>
    <row r="25" spans="2:23" ht="14.25" customHeight="1">
      <c r="B25" s="116"/>
      <c r="C25" s="116">
        <v>103100007</v>
      </c>
      <c r="D25" s="132" t="s">
        <v>239</v>
      </c>
      <c r="E25" s="116" t="s">
        <v>423</v>
      </c>
      <c r="F25" s="116">
        <v>0</v>
      </c>
      <c r="G25" s="116">
        <v>0</v>
      </c>
      <c r="H25" s="116">
        <v>0</v>
      </c>
      <c r="I25" s="116">
        <v>0</v>
      </c>
      <c r="J25" s="116">
        <v>0</v>
      </c>
      <c r="K25" s="116">
        <v>0</v>
      </c>
      <c r="L25" s="117">
        <f t="shared" si="5"/>
        <v>0</v>
      </c>
      <c r="M25" s="118">
        <v>0</v>
      </c>
      <c r="N25" s="119">
        <f t="shared" si="8"/>
        <v>0</v>
      </c>
      <c r="O25" s="117">
        <f t="shared" si="0"/>
        <v>0</v>
      </c>
      <c r="P25" s="117">
        <f t="shared" si="1"/>
        <v>0</v>
      </c>
      <c r="Q25" s="117" t="str">
        <f t="shared" si="2"/>
        <v/>
      </c>
      <c r="R25" s="117">
        <f t="shared" si="3"/>
        <v>0</v>
      </c>
      <c r="S25" s="117">
        <f t="shared" si="4"/>
        <v>0</v>
      </c>
      <c r="T25" s="120">
        <f t="shared" si="6"/>
        <v>0</v>
      </c>
      <c r="U25" s="116"/>
      <c r="V25" s="117">
        <f t="shared" si="7"/>
        <v>0</v>
      </c>
      <c r="W25" s="112" t="s">
        <v>522</v>
      </c>
    </row>
    <row r="26" spans="2:23" ht="14.25" customHeight="1">
      <c r="B26" s="114"/>
      <c r="C26" s="114">
        <v>103100009</v>
      </c>
      <c r="D26" s="131" t="s">
        <v>224</v>
      </c>
      <c r="E26" s="114" t="s">
        <v>44</v>
      </c>
      <c r="F26" s="116">
        <v>140</v>
      </c>
      <c r="G26" s="116">
        <v>70</v>
      </c>
      <c r="H26" s="116">
        <v>60</v>
      </c>
      <c r="I26" s="116">
        <v>30</v>
      </c>
      <c r="J26" s="116">
        <v>70</v>
      </c>
      <c r="K26" s="116">
        <v>30</v>
      </c>
      <c r="L26" s="117">
        <f t="shared" si="5"/>
        <v>66.666666666666671</v>
      </c>
      <c r="M26" s="118">
        <v>111</v>
      </c>
      <c r="N26" s="119">
        <f t="shared" si="8"/>
        <v>44.333333333333329</v>
      </c>
      <c r="O26" s="117">
        <f t="shared" si="0"/>
        <v>17.777777777777761</v>
      </c>
      <c r="P26" s="117">
        <f t="shared" si="1"/>
        <v>35.555555555555543</v>
      </c>
      <c r="Q26" s="117" t="str">
        <f t="shared" si="2"/>
        <v/>
      </c>
      <c r="R26" s="117">
        <f t="shared" si="3"/>
        <v>95.555555555555543</v>
      </c>
      <c r="S26" s="117">
        <f t="shared" si="4"/>
        <v>2.3333333333333286</v>
      </c>
      <c r="T26" s="120">
        <v>0</v>
      </c>
      <c r="U26" s="116"/>
      <c r="V26" s="117">
        <f t="shared" si="7"/>
        <v>0</v>
      </c>
      <c r="W26" s="112" t="s">
        <v>520</v>
      </c>
    </row>
    <row r="27" spans="2:23" ht="14.25" customHeight="1">
      <c r="B27" s="116"/>
      <c r="C27" s="116">
        <v>103100010</v>
      </c>
      <c r="D27" s="132" t="s">
        <v>371</v>
      </c>
      <c r="E27" s="116" t="s">
        <v>44</v>
      </c>
      <c r="F27" s="116">
        <v>30</v>
      </c>
      <c r="G27" s="116">
        <v>98</v>
      </c>
      <c r="H27" s="116">
        <v>84</v>
      </c>
      <c r="I27" s="116">
        <v>90</v>
      </c>
      <c r="J27" s="116">
        <v>70</v>
      </c>
      <c r="K27" s="116">
        <v>45</v>
      </c>
      <c r="L27" s="117">
        <f t="shared" si="5"/>
        <v>69.5</v>
      </c>
      <c r="M27" s="118">
        <v>331</v>
      </c>
      <c r="N27" s="119">
        <f t="shared" si="8"/>
        <v>261.5</v>
      </c>
      <c r="O27" s="117">
        <f t="shared" si="0"/>
        <v>18.533333333333314</v>
      </c>
      <c r="P27" s="117">
        <f t="shared" si="1"/>
        <v>37.066666666666649</v>
      </c>
      <c r="Q27" s="117" t="str">
        <f t="shared" si="2"/>
        <v/>
      </c>
      <c r="R27" s="117">
        <f t="shared" si="3"/>
        <v>99.61666666666666</v>
      </c>
      <c r="S27" s="117">
        <f t="shared" si="4"/>
        <v>-212.85</v>
      </c>
      <c r="T27" s="120">
        <f t="shared" si="6"/>
        <v>0</v>
      </c>
      <c r="U27" s="116"/>
      <c r="V27" s="117">
        <f t="shared" si="7"/>
        <v>0</v>
      </c>
      <c r="W27" s="112" t="s">
        <v>520</v>
      </c>
    </row>
    <row r="28" spans="2:23" ht="14.25" customHeight="1">
      <c r="B28" s="116"/>
      <c r="C28" s="116">
        <v>103100012</v>
      </c>
      <c r="D28" s="132" t="s">
        <v>222</v>
      </c>
      <c r="E28" s="116" t="s">
        <v>44</v>
      </c>
      <c r="F28" s="116">
        <v>1054</v>
      </c>
      <c r="G28" s="116">
        <v>1054</v>
      </c>
      <c r="H28" s="116">
        <v>1294</v>
      </c>
      <c r="I28" s="116">
        <v>1227</v>
      </c>
      <c r="J28" s="116">
        <v>1234</v>
      </c>
      <c r="K28" s="116">
        <v>1397</v>
      </c>
      <c r="L28" s="117">
        <f t="shared" si="5"/>
        <v>1210</v>
      </c>
      <c r="M28" s="118">
        <v>2239</v>
      </c>
      <c r="N28" s="119">
        <f t="shared" si="8"/>
        <v>1029</v>
      </c>
      <c r="O28" s="117">
        <f t="shared" si="0"/>
        <v>322.66666666666634</v>
      </c>
      <c r="P28" s="117">
        <f t="shared" si="1"/>
        <v>645.33333333333303</v>
      </c>
      <c r="Q28" s="117" t="str">
        <f t="shared" si="2"/>
        <v/>
      </c>
      <c r="R28" s="117">
        <f t="shared" si="3"/>
        <v>1734.333333333333</v>
      </c>
      <c r="S28" s="117">
        <f t="shared" si="4"/>
        <v>-182.00000000000023</v>
      </c>
      <c r="T28" s="120">
        <v>1000</v>
      </c>
      <c r="U28" s="116"/>
      <c r="V28" s="117">
        <f t="shared" si="7"/>
        <v>1000</v>
      </c>
      <c r="W28" s="112" t="s">
        <v>520</v>
      </c>
    </row>
    <row r="29" spans="2:23" ht="14.25" customHeight="1">
      <c r="B29" s="114"/>
      <c r="C29" s="114">
        <v>103100013</v>
      </c>
      <c r="D29" s="131" t="s">
        <v>70</v>
      </c>
      <c r="E29" s="114" t="s">
        <v>44</v>
      </c>
      <c r="F29" s="116">
        <v>0</v>
      </c>
      <c r="G29" s="116">
        <v>70</v>
      </c>
      <c r="H29" s="116">
        <v>60</v>
      </c>
      <c r="I29" s="116">
        <v>103</v>
      </c>
      <c r="J29" s="116">
        <v>138</v>
      </c>
      <c r="K29" s="116">
        <v>150</v>
      </c>
      <c r="L29" s="117">
        <f t="shared" si="5"/>
        <v>86.833333333333329</v>
      </c>
      <c r="M29" s="118">
        <v>397</v>
      </c>
      <c r="N29" s="119">
        <f t="shared" si="8"/>
        <v>310.16666666666669</v>
      </c>
      <c r="O29" s="117">
        <f t="shared" si="0"/>
        <v>23.15555555555553</v>
      </c>
      <c r="P29" s="117">
        <f t="shared" si="1"/>
        <v>46.311111111111089</v>
      </c>
      <c r="Q29" s="117" t="str">
        <f t="shared" si="2"/>
        <v/>
      </c>
      <c r="R29" s="117">
        <f t="shared" si="3"/>
        <v>124.46111111111108</v>
      </c>
      <c r="S29" s="117">
        <f t="shared" si="4"/>
        <v>-249.38333333333338</v>
      </c>
      <c r="T29" s="120">
        <f t="shared" si="6"/>
        <v>0</v>
      </c>
      <c r="U29" s="116"/>
      <c r="V29" s="117">
        <f t="shared" si="7"/>
        <v>0</v>
      </c>
      <c r="W29" s="112" t="s">
        <v>520</v>
      </c>
    </row>
    <row r="30" spans="2:23" ht="14.25" customHeight="1">
      <c r="B30" s="114"/>
      <c r="C30" s="114">
        <v>103100014</v>
      </c>
      <c r="D30" s="131" t="s">
        <v>349</v>
      </c>
      <c r="E30" s="115" t="s">
        <v>444</v>
      </c>
      <c r="F30" s="116">
        <v>4</v>
      </c>
      <c r="G30" s="116">
        <v>3</v>
      </c>
      <c r="H30" s="116">
        <v>2</v>
      </c>
      <c r="I30" s="116">
        <v>1</v>
      </c>
      <c r="J30" s="116">
        <v>1</v>
      </c>
      <c r="K30" s="116">
        <v>10</v>
      </c>
      <c r="L30" s="117">
        <f t="shared" si="5"/>
        <v>3.5</v>
      </c>
      <c r="M30" s="118">
        <v>3</v>
      </c>
      <c r="N30" s="119">
        <f t="shared" si="8"/>
        <v>-0.5</v>
      </c>
      <c r="O30" s="117">
        <f t="shared" si="0"/>
        <v>0.93333333333333235</v>
      </c>
      <c r="P30" s="117">
        <f t="shared" si="1"/>
        <v>1.8666666666666658</v>
      </c>
      <c r="Q30" s="117" t="str">
        <f t="shared" si="2"/>
        <v/>
      </c>
      <c r="R30" s="117">
        <f t="shared" si="3"/>
        <v>5.0166666666666657</v>
      </c>
      <c r="S30" s="117">
        <f t="shared" si="4"/>
        <v>2.9499999999999988</v>
      </c>
      <c r="T30" s="120">
        <v>3</v>
      </c>
      <c r="U30" s="116"/>
      <c r="V30" s="117">
        <f t="shared" si="7"/>
        <v>3</v>
      </c>
      <c r="W30" s="112" t="s">
        <v>521</v>
      </c>
    </row>
    <row r="31" spans="2:23" ht="14.25" customHeight="1">
      <c r="B31" s="114"/>
      <c r="C31" s="114">
        <v>103100015</v>
      </c>
      <c r="D31" s="131" t="s">
        <v>171</v>
      </c>
      <c r="E31" s="114" t="s">
        <v>422</v>
      </c>
      <c r="F31" s="116">
        <v>3</v>
      </c>
      <c r="G31" s="116">
        <v>1</v>
      </c>
      <c r="H31" s="116">
        <v>1</v>
      </c>
      <c r="I31" s="116">
        <v>0</v>
      </c>
      <c r="J31" s="116">
        <v>1</v>
      </c>
      <c r="K31" s="116">
        <v>2</v>
      </c>
      <c r="L31" s="117">
        <f t="shared" si="5"/>
        <v>1.3333333333333333</v>
      </c>
      <c r="M31" s="118">
        <v>9</v>
      </c>
      <c r="N31" s="119">
        <f t="shared" si="8"/>
        <v>7.666666666666667</v>
      </c>
      <c r="O31" s="117">
        <f t="shared" si="0"/>
        <v>0.35555555555555518</v>
      </c>
      <c r="P31" s="117">
        <f t="shared" si="1"/>
        <v>0.71111111111111069</v>
      </c>
      <c r="Q31" s="117" t="str">
        <f t="shared" si="2"/>
        <v/>
      </c>
      <c r="R31" s="117">
        <f t="shared" si="3"/>
        <v>1.9111111111111105</v>
      </c>
      <c r="S31" s="117">
        <f t="shared" si="4"/>
        <v>-6.7333333333333343</v>
      </c>
      <c r="T31" s="120">
        <f t="shared" si="6"/>
        <v>0</v>
      </c>
      <c r="U31" s="116"/>
      <c r="V31" s="117">
        <f t="shared" si="7"/>
        <v>0</v>
      </c>
      <c r="W31" s="112" t="s">
        <v>521</v>
      </c>
    </row>
    <row r="32" spans="2:23" ht="14.25" customHeight="1">
      <c r="B32" s="116"/>
      <c r="C32" s="116">
        <v>103100017</v>
      </c>
      <c r="D32" s="132" t="s">
        <v>335</v>
      </c>
      <c r="E32" s="116" t="s">
        <v>44</v>
      </c>
      <c r="F32" s="116">
        <v>4320</v>
      </c>
      <c r="G32" s="116">
        <v>3530</v>
      </c>
      <c r="H32" s="116">
        <v>4020</v>
      </c>
      <c r="I32" s="116">
        <v>3690</v>
      </c>
      <c r="J32" s="116">
        <v>3450</v>
      </c>
      <c r="K32" s="116">
        <v>4560</v>
      </c>
      <c r="L32" s="117">
        <f t="shared" si="5"/>
        <v>3928.3333333333335</v>
      </c>
      <c r="M32" s="118">
        <v>4060</v>
      </c>
      <c r="N32" s="119">
        <f t="shared" si="8"/>
        <v>131.66666666666652</v>
      </c>
      <c r="O32" s="117">
        <f t="shared" si="0"/>
        <v>1047.5555555555545</v>
      </c>
      <c r="P32" s="117">
        <f t="shared" si="1"/>
        <v>2095.1111111111104</v>
      </c>
      <c r="Q32" s="117" t="str">
        <f t="shared" si="2"/>
        <v/>
      </c>
      <c r="R32" s="117">
        <f t="shared" si="3"/>
        <v>5630.6111111111104</v>
      </c>
      <c r="S32" s="117">
        <f t="shared" si="4"/>
        <v>2618.1666666666661</v>
      </c>
      <c r="T32" s="120">
        <v>4500</v>
      </c>
      <c r="U32" s="116"/>
      <c r="V32" s="117">
        <f t="shared" si="7"/>
        <v>4500</v>
      </c>
      <c r="W32" s="112" t="s">
        <v>521</v>
      </c>
    </row>
    <row r="33" spans="2:24" ht="14.25" customHeight="1">
      <c r="B33" s="114"/>
      <c r="C33" s="114">
        <v>103100018</v>
      </c>
      <c r="D33" s="131" t="s">
        <v>325</v>
      </c>
      <c r="E33" s="114" t="s">
        <v>425</v>
      </c>
      <c r="F33" s="116">
        <v>5</v>
      </c>
      <c r="G33" s="116">
        <v>16</v>
      </c>
      <c r="H33" s="116">
        <v>17</v>
      </c>
      <c r="I33" s="116">
        <v>11</v>
      </c>
      <c r="J33" s="116">
        <v>11</v>
      </c>
      <c r="K33" s="116">
        <v>6</v>
      </c>
      <c r="L33" s="117">
        <f t="shared" si="5"/>
        <v>11</v>
      </c>
      <c r="M33" s="118">
        <v>17</v>
      </c>
      <c r="N33" s="119">
        <f t="shared" si="8"/>
        <v>6</v>
      </c>
      <c r="O33" s="117">
        <f t="shared" si="0"/>
        <v>2.93333333333333</v>
      </c>
      <c r="P33" s="117">
        <f t="shared" si="1"/>
        <v>5.8666666666666636</v>
      </c>
      <c r="Q33" s="117" t="str">
        <f t="shared" si="2"/>
        <v/>
      </c>
      <c r="R33" s="117">
        <f t="shared" si="3"/>
        <v>15.766666666666662</v>
      </c>
      <c r="S33" s="117">
        <f t="shared" si="4"/>
        <v>1.6999999999999957</v>
      </c>
      <c r="T33" s="120">
        <v>10</v>
      </c>
      <c r="U33" s="116"/>
      <c r="V33" s="117">
        <f t="shared" si="7"/>
        <v>10</v>
      </c>
      <c r="W33" s="112" t="s">
        <v>521</v>
      </c>
    </row>
    <row r="34" spans="2:24" ht="14.25" customHeight="1">
      <c r="B34" s="114"/>
      <c r="C34" s="114">
        <v>103100016</v>
      </c>
      <c r="D34" s="131" t="s">
        <v>525</v>
      </c>
      <c r="E34" s="114" t="s">
        <v>526</v>
      </c>
      <c r="F34" s="116">
        <v>0</v>
      </c>
      <c r="G34" s="116">
        <v>0</v>
      </c>
      <c r="H34" s="116">
        <v>0</v>
      </c>
      <c r="I34" s="116">
        <v>0</v>
      </c>
      <c r="J34" s="116">
        <v>0</v>
      </c>
      <c r="K34" s="116">
        <v>0</v>
      </c>
      <c r="L34" s="117">
        <v>0</v>
      </c>
      <c r="M34" s="118">
        <v>0</v>
      </c>
      <c r="N34" s="119"/>
      <c r="O34" s="117">
        <f t="shared" si="0"/>
        <v>0</v>
      </c>
      <c r="P34" s="117">
        <f t="shared" si="1"/>
        <v>0</v>
      </c>
      <c r="Q34" s="117"/>
      <c r="R34" s="117">
        <f t="shared" si="3"/>
        <v>0</v>
      </c>
      <c r="S34" s="117">
        <f t="shared" si="4"/>
        <v>0</v>
      </c>
      <c r="T34" s="120">
        <f t="shared" si="6"/>
        <v>0</v>
      </c>
      <c r="U34" s="116"/>
      <c r="V34" s="117">
        <f t="shared" si="7"/>
        <v>0</v>
      </c>
      <c r="W34" s="112" t="s">
        <v>521</v>
      </c>
    </row>
    <row r="35" spans="2:24" ht="14.25" customHeight="1">
      <c r="B35" s="114"/>
      <c r="C35" s="114">
        <v>103100004</v>
      </c>
      <c r="D35" s="131" t="s">
        <v>505</v>
      </c>
      <c r="E35" s="114" t="s">
        <v>44</v>
      </c>
      <c r="F35" s="116">
        <v>60</v>
      </c>
      <c r="G35" s="116">
        <v>129</v>
      </c>
      <c r="H35" s="116">
        <v>157</v>
      </c>
      <c r="I35" s="116">
        <v>90</v>
      </c>
      <c r="J35" s="116">
        <v>22</v>
      </c>
      <c r="K35" s="116">
        <v>0</v>
      </c>
      <c r="L35" s="117">
        <f t="shared" si="5"/>
        <v>76.333333333333329</v>
      </c>
      <c r="M35" s="118">
        <v>536</v>
      </c>
      <c r="N35" s="119">
        <f t="shared" si="8"/>
        <v>459.66666666666669</v>
      </c>
      <c r="O35" s="117">
        <f t="shared" si="0"/>
        <v>20.355555555555533</v>
      </c>
      <c r="P35" s="117">
        <f t="shared" si="1"/>
        <v>40.711111111111087</v>
      </c>
      <c r="Q35" s="117" t="str">
        <f t="shared" si="2"/>
        <v/>
      </c>
      <c r="R35" s="117">
        <f t="shared" si="3"/>
        <v>109.41111111111107</v>
      </c>
      <c r="S35" s="117">
        <f t="shared" si="4"/>
        <v>-406.23333333333335</v>
      </c>
      <c r="T35" s="120">
        <f t="shared" si="6"/>
        <v>0</v>
      </c>
      <c r="U35" s="116"/>
      <c r="V35" s="117">
        <f t="shared" si="7"/>
        <v>0</v>
      </c>
      <c r="W35" s="112" t="s">
        <v>520</v>
      </c>
    </row>
    <row r="36" spans="2:24" ht="14.25" customHeight="1">
      <c r="B36" s="116"/>
      <c r="C36" s="116">
        <v>103100005</v>
      </c>
      <c r="D36" s="132" t="s">
        <v>506</v>
      </c>
      <c r="E36" s="116" t="s">
        <v>44</v>
      </c>
      <c r="F36" s="116">
        <v>92</v>
      </c>
      <c r="G36" s="116">
        <v>38</v>
      </c>
      <c r="H36" s="116">
        <v>35</v>
      </c>
      <c r="I36" s="116">
        <v>111</v>
      </c>
      <c r="J36" s="116">
        <v>40</v>
      </c>
      <c r="K36" s="116">
        <v>30</v>
      </c>
      <c r="L36" s="117">
        <f t="shared" si="5"/>
        <v>57.666666666666664</v>
      </c>
      <c r="M36" s="118">
        <v>259</v>
      </c>
      <c r="N36" s="119">
        <f t="shared" si="8"/>
        <v>201.33333333333334</v>
      </c>
      <c r="O36" s="117">
        <f t="shared" si="0"/>
        <v>15.37777777777776</v>
      </c>
      <c r="P36" s="117">
        <f t="shared" si="1"/>
        <v>30.755555555555539</v>
      </c>
      <c r="Q36" s="117" t="str">
        <f t="shared" si="2"/>
        <v/>
      </c>
      <c r="R36" s="117">
        <f t="shared" si="3"/>
        <v>82.655555555555537</v>
      </c>
      <c r="S36" s="117">
        <f t="shared" si="4"/>
        <v>-160.9666666666667</v>
      </c>
      <c r="T36" s="120">
        <v>0</v>
      </c>
      <c r="U36" s="116"/>
      <c r="V36" s="117">
        <f t="shared" si="7"/>
        <v>0</v>
      </c>
      <c r="W36" s="112" t="s">
        <v>520</v>
      </c>
    </row>
    <row r="37" spans="2:24" ht="14.25" customHeight="1">
      <c r="B37" s="114"/>
      <c r="C37" s="114">
        <v>103100019</v>
      </c>
      <c r="D37" s="131" t="s">
        <v>507</v>
      </c>
      <c r="E37" s="115" t="s">
        <v>11</v>
      </c>
      <c r="F37" s="116">
        <v>0</v>
      </c>
      <c r="G37" s="116">
        <v>0</v>
      </c>
      <c r="H37" s="116">
        <v>0</v>
      </c>
      <c r="I37" s="116">
        <v>0</v>
      </c>
      <c r="J37" s="116">
        <v>0</v>
      </c>
      <c r="K37" s="116">
        <v>0</v>
      </c>
      <c r="L37" s="117">
        <f t="shared" si="5"/>
        <v>0</v>
      </c>
      <c r="M37" s="118">
        <v>0</v>
      </c>
      <c r="N37" s="119">
        <f t="shared" si="8"/>
        <v>0</v>
      </c>
      <c r="O37" s="117">
        <f t="shared" si="0"/>
        <v>0</v>
      </c>
      <c r="P37" s="117">
        <f t="shared" si="1"/>
        <v>0</v>
      </c>
      <c r="Q37" s="117" t="str">
        <f t="shared" si="2"/>
        <v/>
      </c>
      <c r="R37" s="117">
        <f t="shared" si="3"/>
        <v>0</v>
      </c>
      <c r="S37" s="117">
        <f t="shared" si="4"/>
        <v>0</v>
      </c>
      <c r="T37" s="120">
        <f t="shared" si="6"/>
        <v>0</v>
      </c>
      <c r="U37" s="116"/>
      <c r="V37" s="117">
        <f t="shared" si="7"/>
        <v>0</v>
      </c>
      <c r="W37" s="112" t="s">
        <v>520</v>
      </c>
    </row>
    <row r="38" spans="2:24" ht="14.25" customHeight="1">
      <c r="B38" s="114"/>
      <c r="C38" s="114">
        <v>103100020</v>
      </c>
      <c r="D38" s="131" t="s">
        <v>262</v>
      </c>
      <c r="E38" s="115" t="s">
        <v>44</v>
      </c>
      <c r="F38" s="116">
        <v>0</v>
      </c>
      <c r="G38" s="116">
        <v>0</v>
      </c>
      <c r="H38" s="116">
        <v>0</v>
      </c>
      <c r="I38" s="116">
        <v>0</v>
      </c>
      <c r="J38" s="116">
        <v>0</v>
      </c>
      <c r="K38" s="116">
        <v>0</v>
      </c>
      <c r="L38" s="117">
        <f t="shared" si="5"/>
        <v>0</v>
      </c>
      <c r="M38" s="118">
        <v>0</v>
      </c>
      <c r="N38" s="119">
        <f t="shared" si="8"/>
        <v>0</v>
      </c>
      <c r="O38" s="117">
        <f t="shared" si="0"/>
        <v>0</v>
      </c>
      <c r="P38" s="117">
        <f t="shared" si="1"/>
        <v>0</v>
      </c>
      <c r="Q38" s="117" t="str">
        <f t="shared" si="2"/>
        <v/>
      </c>
      <c r="R38" s="117">
        <f t="shared" si="3"/>
        <v>0</v>
      </c>
      <c r="S38" s="117">
        <f t="shared" si="4"/>
        <v>0</v>
      </c>
      <c r="T38" s="120">
        <f t="shared" si="6"/>
        <v>0</v>
      </c>
      <c r="U38" s="116"/>
      <c r="V38" s="117">
        <f t="shared" si="7"/>
        <v>0</v>
      </c>
      <c r="W38" s="112" t="s">
        <v>520</v>
      </c>
    </row>
    <row r="39" spans="2:24" ht="14.25" customHeight="1">
      <c r="B39" s="114"/>
      <c r="C39" s="114">
        <v>103100021</v>
      </c>
      <c r="D39" s="131" t="s">
        <v>283</v>
      </c>
      <c r="E39" s="114" t="s">
        <v>44</v>
      </c>
      <c r="F39" s="116">
        <v>39</v>
      </c>
      <c r="G39" s="116">
        <v>16</v>
      </c>
      <c r="H39" s="116">
        <v>21</v>
      </c>
      <c r="I39" s="116">
        <v>32</v>
      </c>
      <c r="J39" s="116">
        <v>26</v>
      </c>
      <c r="K39" s="116">
        <v>36</v>
      </c>
      <c r="L39" s="117">
        <f t="shared" si="5"/>
        <v>28.333333333333332</v>
      </c>
      <c r="M39" s="118">
        <v>104</v>
      </c>
      <c r="N39" s="119">
        <f t="shared" si="8"/>
        <v>75.666666666666671</v>
      </c>
      <c r="O39" s="117">
        <f t="shared" si="0"/>
        <v>7.5555555555555474</v>
      </c>
      <c r="P39" s="117">
        <f t="shared" si="1"/>
        <v>15.111111111111104</v>
      </c>
      <c r="Q39" s="117" t="str">
        <f t="shared" si="2"/>
        <v/>
      </c>
      <c r="R39" s="117">
        <f t="shared" si="3"/>
        <v>40.611111111111107</v>
      </c>
      <c r="S39" s="117">
        <f t="shared" si="4"/>
        <v>-55.833333333333343</v>
      </c>
      <c r="T39" s="120">
        <f t="shared" si="6"/>
        <v>0</v>
      </c>
      <c r="U39" s="116"/>
      <c r="V39" s="117">
        <f t="shared" si="7"/>
        <v>0</v>
      </c>
      <c r="W39" s="112" t="s">
        <v>522</v>
      </c>
    </row>
    <row r="40" spans="2:24" ht="14.25" customHeight="1">
      <c r="B40" s="114"/>
      <c r="C40" s="114">
        <v>103100022</v>
      </c>
      <c r="D40" s="131" t="s">
        <v>459</v>
      </c>
      <c r="E40" s="115" t="s">
        <v>44</v>
      </c>
      <c r="F40" s="116">
        <v>1</v>
      </c>
      <c r="G40" s="116">
        <v>0</v>
      </c>
      <c r="H40" s="116">
        <v>1</v>
      </c>
      <c r="I40" s="116">
        <v>1</v>
      </c>
      <c r="J40" s="116">
        <v>0</v>
      </c>
      <c r="K40" s="116">
        <v>2</v>
      </c>
      <c r="L40" s="117">
        <f t="shared" si="5"/>
        <v>0.83333333333333337</v>
      </c>
      <c r="M40" s="118">
        <v>8</v>
      </c>
      <c r="N40" s="119">
        <f t="shared" si="8"/>
        <v>7.166666666666667</v>
      </c>
      <c r="O40" s="117">
        <f t="shared" si="0"/>
        <v>0.22222222222222199</v>
      </c>
      <c r="P40" s="117">
        <f t="shared" si="1"/>
        <v>0.4444444444444442</v>
      </c>
      <c r="Q40" s="117" t="str">
        <f t="shared" si="2"/>
        <v/>
      </c>
      <c r="R40" s="117">
        <f t="shared" si="3"/>
        <v>1.1944444444444442</v>
      </c>
      <c r="S40" s="117">
        <f t="shared" si="4"/>
        <v>-6.583333333333333</v>
      </c>
      <c r="T40" s="120">
        <f t="shared" si="6"/>
        <v>0</v>
      </c>
      <c r="U40" s="116"/>
      <c r="V40" s="117">
        <f t="shared" si="7"/>
        <v>0</v>
      </c>
      <c r="W40" s="112" t="s">
        <v>522</v>
      </c>
      <c r="X40" s="54" t="s">
        <v>529</v>
      </c>
    </row>
    <row r="41" spans="2:24" ht="14.25" customHeight="1">
      <c r="B41" s="116"/>
      <c r="C41" s="116">
        <v>103100024</v>
      </c>
      <c r="D41" s="132" t="s">
        <v>508</v>
      </c>
      <c r="E41" s="116" t="s">
        <v>19</v>
      </c>
      <c r="F41" s="116">
        <v>77</v>
      </c>
      <c r="G41" s="116">
        <v>39</v>
      </c>
      <c r="H41" s="116">
        <v>35</v>
      </c>
      <c r="I41" s="116">
        <v>73</v>
      </c>
      <c r="J41" s="116">
        <v>68</v>
      </c>
      <c r="K41" s="116">
        <v>85</v>
      </c>
      <c r="L41" s="117">
        <f t="shared" si="5"/>
        <v>62.833333333333336</v>
      </c>
      <c r="M41" s="118">
        <v>60</v>
      </c>
      <c r="N41" s="119">
        <f t="shared" si="8"/>
        <v>-2.8333333333333357</v>
      </c>
      <c r="O41" s="117">
        <f t="shared" si="0"/>
        <v>16.755555555555539</v>
      </c>
      <c r="P41" s="117">
        <f t="shared" si="1"/>
        <v>33.511111111111092</v>
      </c>
      <c r="Q41" s="117" t="str">
        <f t="shared" si="2"/>
        <v/>
      </c>
      <c r="R41" s="117">
        <f t="shared" si="3"/>
        <v>90.061111111111103</v>
      </c>
      <c r="S41" s="117">
        <f t="shared" si="4"/>
        <v>46.816666666666663</v>
      </c>
      <c r="T41" s="120">
        <v>100</v>
      </c>
      <c r="U41" s="116"/>
      <c r="V41" s="117">
        <f t="shared" si="7"/>
        <v>100</v>
      </c>
      <c r="W41" s="112" t="s">
        <v>522</v>
      </c>
    </row>
    <row r="42" spans="2:24" ht="14.25" customHeight="1">
      <c r="B42" s="114"/>
      <c r="C42" s="114">
        <v>103100023</v>
      </c>
      <c r="D42" s="131" t="s">
        <v>108</v>
      </c>
      <c r="E42" s="114" t="s">
        <v>44</v>
      </c>
      <c r="F42" s="116">
        <v>48</v>
      </c>
      <c r="G42" s="116">
        <v>31</v>
      </c>
      <c r="H42" s="116">
        <v>31</v>
      </c>
      <c r="I42" s="116">
        <v>44</v>
      </c>
      <c r="J42" s="116">
        <v>40</v>
      </c>
      <c r="K42" s="116">
        <v>38</v>
      </c>
      <c r="L42" s="117">
        <f t="shared" si="5"/>
        <v>38.666666666666664</v>
      </c>
      <c r="M42" s="118">
        <v>199</v>
      </c>
      <c r="N42" s="119">
        <f t="shared" si="8"/>
        <v>160.33333333333334</v>
      </c>
      <c r="O42" s="117">
        <f t="shared" si="0"/>
        <v>10.311111111111099</v>
      </c>
      <c r="P42" s="117">
        <f t="shared" si="1"/>
        <v>20.622222222222209</v>
      </c>
      <c r="Q42" s="117" t="str">
        <f t="shared" si="2"/>
        <v/>
      </c>
      <c r="R42" s="117">
        <f t="shared" si="3"/>
        <v>55.422222222222203</v>
      </c>
      <c r="S42" s="117">
        <f t="shared" si="4"/>
        <v>-133.26666666666671</v>
      </c>
      <c r="T42" s="120">
        <f t="shared" si="6"/>
        <v>0</v>
      </c>
      <c r="U42" s="116"/>
      <c r="V42" s="117">
        <f t="shared" si="7"/>
        <v>0</v>
      </c>
      <c r="W42" s="112" t="s">
        <v>522</v>
      </c>
    </row>
    <row r="43" spans="2:24" ht="14.25" customHeight="1">
      <c r="B43" s="114"/>
      <c r="C43" s="114">
        <v>103100712</v>
      </c>
      <c r="D43" s="131" t="s">
        <v>503</v>
      </c>
      <c r="E43" s="114" t="s">
        <v>504</v>
      </c>
      <c r="F43" s="116">
        <v>20</v>
      </c>
      <c r="G43" s="116">
        <v>15</v>
      </c>
      <c r="H43" s="116">
        <v>14</v>
      </c>
      <c r="I43" s="116">
        <v>27</v>
      </c>
      <c r="J43" s="116">
        <v>23</v>
      </c>
      <c r="K43" s="116">
        <v>25</v>
      </c>
      <c r="L43" s="117">
        <f t="shared" si="5"/>
        <v>20.666666666666668</v>
      </c>
      <c r="M43" s="118">
        <v>32</v>
      </c>
      <c r="N43" s="119">
        <f t="shared" si="8"/>
        <v>11.333333333333332</v>
      </c>
      <c r="O43" s="117">
        <f t="shared" si="0"/>
        <v>5.5111111111111057</v>
      </c>
      <c r="P43" s="117">
        <f t="shared" si="1"/>
        <v>11.022222222222217</v>
      </c>
      <c r="Q43" s="117" t="str">
        <f t="shared" si="2"/>
        <v/>
      </c>
      <c r="R43" s="117">
        <f t="shared" si="3"/>
        <v>29.622222222222216</v>
      </c>
      <c r="S43" s="117">
        <f t="shared" si="4"/>
        <v>3.1333333333333293</v>
      </c>
      <c r="T43" s="120">
        <v>12</v>
      </c>
      <c r="U43" s="116"/>
      <c r="V43" s="117">
        <f t="shared" si="7"/>
        <v>12</v>
      </c>
      <c r="W43" s="112" t="s">
        <v>520</v>
      </c>
    </row>
    <row r="44" spans="2:24" ht="14.25" customHeight="1">
      <c r="B44" s="114"/>
      <c r="C44" s="114">
        <v>103100025</v>
      </c>
      <c r="D44" s="131" t="s">
        <v>228</v>
      </c>
      <c r="E44" s="114" t="s">
        <v>44</v>
      </c>
      <c r="F44" s="116">
        <v>180</v>
      </c>
      <c r="G44" s="116">
        <v>90</v>
      </c>
      <c r="H44" s="116">
        <v>360</v>
      </c>
      <c r="I44" s="116">
        <v>180</v>
      </c>
      <c r="J44" s="116">
        <v>60</v>
      </c>
      <c r="K44" s="116">
        <v>0</v>
      </c>
      <c r="L44" s="117">
        <f t="shared" si="5"/>
        <v>145</v>
      </c>
      <c r="M44" s="118">
        <v>270</v>
      </c>
      <c r="N44" s="119">
        <f t="shared" si="8"/>
        <v>125</v>
      </c>
      <c r="O44" s="117">
        <f t="shared" si="0"/>
        <v>38.666666666666629</v>
      </c>
      <c r="P44" s="117">
        <f t="shared" si="1"/>
        <v>77.333333333333286</v>
      </c>
      <c r="Q44" s="117" t="str">
        <f t="shared" si="2"/>
        <v/>
      </c>
      <c r="R44" s="117">
        <f t="shared" si="3"/>
        <v>207.83333333333329</v>
      </c>
      <c r="S44" s="117">
        <f t="shared" si="4"/>
        <v>-23.500000000000057</v>
      </c>
      <c r="T44" s="120">
        <f t="shared" si="6"/>
        <v>0</v>
      </c>
      <c r="U44" s="116"/>
      <c r="V44" s="117">
        <f t="shared" si="7"/>
        <v>0</v>
      </c>
      <c r="W44" s="112" t="s">
        <v>520</v>
      </c>
    </row>
    <row r="45" spans="2:24" ht="14.25" customHeight="1">
      <c r="B45" s="114"/>
      <c r="C45" s="114">
        <v>103100942</v>
      </c>
      <c r="D45" s="133" t="s">
        <v>546</v>
      </c>
      <c r="E45" s="114" t="s">
        <v>548</v>
      </c>
      <c r="F45" s="116">
        <v>0</v>
      </c>
      <c r="G45" s="116">
        <v>0</v>
      </c>
      <c r="H45" s="116">
        <v>0</v>
      </c>
      <c r="I45" s="116">
        <v>0</v>
      </c>
      <c r="J45" s="116">
        <v>0</v>
      </c>
      <c r="K45" s="116">
        <v>705</v>
      </c>
      <c r="L45" s="117">
        <f t="shared" si="5"/>
        <v>117.5</v>
      </c>
      <c r="M45" s="118">
        <v>285</v>
      </c>
      <c r="N45" s="119"/>
      <c r="O45" s="117">
        <f t="shared" si="0"/>
        <v>31.3333333333333</v>
      </c>
      <c r="P45" s="117">
        <f t="shared" si="1"/>
        <v>62.666666666666629</v>
      </c>
      <c r="Q45" s="117"/>
      <c r="R45" s="117">
        <f t="shared" si="3"/>
        <v>168.41666666666663</v>
      </c>
      <c r="S45" s="117"/>
      <c r="T45" s="120">
        <v>450</v>
      </c>
      <c r="U45" s="116"/>
      <c r="V45" s="117">
        <f t="shared" si="7"/>
        <v>450</v>
      </c>
      <c r="W45" s="112" t="s">
        <v>545</v>
      </c>
    </row>
    <row r="46" spans="2:24" ht="14.25" customHeight="1">
      <c r="B46" s="116"/>
      <c r="C46" s="116">
        <v>103100028</v>
      </c>
      <c r="D46" s="132" t="s">
        <v>76</v>
      </c>
      <c r="E46" s="116" t="s">
        <v>44</v>
      </c>
      <c r="F46" s="116">
        <v>1005</v>
      </c>
      <c r="G46" s="116">
        <v>1800</v>
      </c>
      <c r="H46" s="116">
        <v>2040</v>
      </c>
      <c r="I46" s="116">
        <v>1710</v>
      </c>
      <c r="J46" s="116">
        <v>1920</v>
      </c>
      <c r="K46" s="116">
        <v>2475</v>
      </c>
      <c r="L46" s="117">
        <f t="shared" si="5"/>
        <v>1825</v>
      </c>
      <c r="M46" s="118">
        <v>945</v>
      </c>
      <c r="N46" s="119">
        <v>1</v>
      </c>
      <c r="O46" s="117">
        <f t="shared" si="0"/>
        <v>486.66666666666617</v>
      </c>
      <c r="P46" s="117">
        <f t="shared" si="1"/>
        <v>973.3333333333328</v>
      </c>
      <c r="Q46" s="117" t="str">
        <f t="shared" si="2"/>
        <v>*</v>
      </c>
      <c r="R46" s="117">
        <f t="shared" si="3"/>
        <v>2615.833333333333</v>
      </c>
      <c r="S46" s="117">
        <f t="shared" si="4"/>
        <v>2157.5</v>
      </c>
      <c r="T46" s="120">
        <f t="shared" si="6"/>
        <v>2400</v>
      </c>
      <c r="U46" s="116"/>
      <c r="V46" s="117">
        <f t="shared" si="7"/>
        <v>2400</v>
      </c>
      <c r="W46" s="112" t="s">
        <v>522</v>
      </c>
    </row>
    <row r="47" spans="2:24" ht="14.25" customHeight="1">
      <c r="B47" s="114"/>
      <c r="C47" s="114">
        <v>103100029</v>
      </c>
      <c r="D47" s="131" t="s">
        <v>77</v>
      </c>
      <c r="E47" s="114" t="s">
        <v>44</v>
      </c>
      <c r="F47" s="116">
        <v>435</v>
      </c>
      <c r="G47" s="116">
        <v>365</v>
      </c>
      <c r="H47" s="116">
        <v>277</v>
      </c>
      <c r="I47" s="116">
        <v>472</v>
      </c>
      <c r="J47" s="116">
        <v>251</v>
      </c>
      <c r="K47" s="116">
        <v>251</v>
      </c>
      <c r="L47" s="117">
        <f t="shared" si="5"/>
        <v>341.83333333333331</v>
      </c>
      <c r="M47" s="118">
        <v>8520</v>
      </c>
      <c r="N47" s="119">
        <f t="shared" si="8"/>
        <v>8178.166666666667</v>
      </c>
      <c r="O47" s="117">
        <f t="shared" si="0"/>
        <v>91.155555555555452</v>
      </c>
      <c r="P47" s="117">
        <f t="shared" si="1"/>
        <v>182.31111111111102</v>
      </c>
      <c r="Q47" s="117" t="str">
        <f t="shared" si="2"/>
        <v/>
      </c>
      <c r="R47" s="117">
        <f t="shared" si="3"/>
        <v>489.96111111111099</v>
      </c>
      <c r="S47" s="117">
        <f t="shared" si="4"/>
        <v>-7938.8833333333341</v>
      </c>
      <c r="T47" s="120">
        <f t="shared" si="6"/>
        <v>0</v>
      </c>
      <c r="U47" s="116"/>
      <c r="V47" s="117">
        <f t="shared" si="7"/>
        <v>0</v>
      </c>
      <c r="W47" s="112" t="s">
        <v>521</v>
      </c>
    </row>
    <row r="48" spans="2:24" ht="14.25" customHeight="1">
      <c r="B48" s="116"/>
      <c r="C48" s="116">
        <v>103100030</v>
      </c>
      <c r="D48" s="132" t="s">
        <v>217</v>
      </c>
      <c r="E48" s="116" t="s">
        <v>44</v>
      </c>
      <c r="F48" s="116">
        <v>0</v>
      </c>
      <c r="G48" s="116">
        <v>0</v>
      </c>
      <c r="H48" s="116">
        <v>0</v>
      </c>
      <c r="I48" s="116">
        <v>0</v>
      </c>
      <c r="J48" s="116">
        <v>0</v>
      </c>
      <c r="K48" s="116">
        <v>0</v>
      </c>
      <c r="L48" s="117">
        <f t="shared" si="5"/>
        <v>0</v>
      </c>
      <c r="M48" s="118">
        <v>0</v>
      </c>
      <c r="N48" s="119">
        <f t="shared" si="8"/>
        <v>0</v>
      </c>
      <c r="O48" s="117">
        <f t="shared" si="0"/>
        <v>0</v>
      </c>
      <c r="P48" s="117">
        <f t="shared" si="1"/>
        <v>0</v>
      </c>
      <c r="Q48" s="117" t="str">
        <f t="shared" si="2"/>
        <v/>
      </c>
      <c r="R48" s="117">
        <f t="shared" si="3"/>
        <v>0</v>
      </c>
      <c r="S48" s="117">
        <f t="shared" si="4"/>
        <v>0</v>
      </c>
      <c r="T48" s="120">
        <f t="shared" si="6"/>
        <v>0</v>
      </c>
      <c r="U48" s="116"/>
      <c r="V48" s="117">
        <f t="shared" si="7"/>
        <v>0</v>
      </c>
      <c r="W48" s="112" t="s">
        <v>523</v>
      </c>
    </row>
    <row r="49" spans="2:23" ht="14.25" customHeight="1">
      <c r="B49" s="116"/>
      <c r="C49" s="116">
        <v>103100031</v>
      </c>
      <c r="D49" s="131" t="s">
        <v>308</v>
      </c>
      <c r="E49" s="116" t="s">
        <v>44</v>
      </c>
      <c r="F49" s="116">
        <v>0</v>
      </c>
      <c r="G49" s="116">
        <v>0</v>
      </c>
      <c r="H49" s="116">
        <v>0</v>
      </c>
      <c r="I49" s="116">
        <v>0</v>
      </c>
      <c r="J49" s="116">
        <v>0</v>
      </c>
      <c r="K49" s="116">
        <v>0</v>
      </c>
      <c r="L49" s="117">
        <f t="shared" si="5"/>
        <v>0</v>
      </c>
      <c r="M49" s="118">
        <v>0</v>
      </c>
      <c r="N49" s="119">
        <f t="shared" si="8"/>
        <v>0</v>
      </c>
      <c r="O49" s="117">
        <f t="shared" si="0"/>
        <v>0</v>
      </c>
      <c r="P49" s="117">
        <f t="shared" si="1"/>
        <v>0</v>
      </c>
      <c r="Q49" s="117" t="str">
        <f t="shared" si="2"/>
        <v/>
      </c>
      <c r="R49" s="117">
        <f t="shared" si="3"/>
        <v>0</v>
      </c>
      <c r="S49" s="117">
        <f t="shared" si="4"/>
        <v>0</v>
      </c>
      <c r="T49" s="120">
        <f t="shared" si="6"/>
        <v>0</v>
      </c>
      <c r="U49" s="116"/>
      <c r="V49" s="117">
        <f t="shared" si="7"/>
        <v>0</v>
      </c>
      <c r="W49" s="112" t="e">
        <v>#N/A</v>
      </c>
    </row>
    <row r="50" spans="2:23" ht="14.25" customHeight="1">
      <c r="B50" s="114"/>
      <c r="C50" s="114">
        <v>103100032</v>
      </c>
      <c r="D50" s="131" t="s">
        <v>209</v>
      </c>
      <c r="E50" s="114" t="s">
        <v>44</v>
      </c>
      <c r="F50" s="116">
        <v>0</v>
      </c>
      <c r="G50" s="116">
        <v>0</v>
      </c>
      <c r="H50" s="116">
        <v>0</v>
      </c>
      <c r="I50" s="116">
        <v>0</v>
      </c>
      <c r="J50" s="116">
        <v>0</v>
      </c>
      <c r="K50" s="116">
        <v>0</v>
      </c>
      <c r="L50" s="117">
        <f t="shared" si="5"/>
        <v>0</v>
      </c>
      <c r="M50" s="118">
        <v>300</v>
      </c>
      <c r="N50" s="119">
        <f t="shared" si="8"/>
        <v>300</v>
      </c>
      <c r="O50" s="117">
        <f t="shared" si="0"/>
        <v>0</v>
      </c>
      <c r="P50" s="117">
        <f t="shared" si="1"/>
        <v>0</v>
      </c>
      <c r="Q50" s="117" t="str">
        <f t="shared" si="2"/>
        <v/>
      </c>
      <c r="R50" s="117">
        <f t="shared" si="3"/>
        <v>0</v>
      </c>
      <c r="S50" s="117">
        <f t="shared" si="4"/>
        <v>-300</v>
      </c>
      <c r="T50" s="120">
        <f t="shared" si="6"/>
        <v>0</v>
      </c>
      <c r="U50" s="116"/>
      <c r="V50" s="117">
        <f t="shared" si="7"/>
        <v>0</v>
      </c>
      <c r="W50" s="112" t="s">
        <v>520</v>
      </c>
    </row>
    <row r="51" spans="2:23" ht="14.25" customHeight="1">
      <c r="B51" s="114"/>
      <c r="C51" s="114">
        <v>103100033</v>
      </c>
      <c r="D51" s="131" t="s">
        <v>255</v>
      </c>
      <c r="E51" s="114" t="s">
        <v>44</v>
      </c>
      <c r="F51" s="116">
        <v>0</v>
      </c>
      <c r="G51" s="116">
        <v>0</v>
      </c>
      <c r="H51" s="116">
        <v>0</v>
      </c>
      <c r="I51" s="116">
        <v>0</v>
      </c>
      <c r="J51" s="116">
        <v>0</v>
      </c>
      <c r="K51" s="116">
        <v>0</v>
      </c>
      <c r="L51" s="117">
        <f t="shared" si="5"/>
        <v>0</v>
      </c>
      <c r="M51" s="118">
        <v>0</v>
      </c>
      <c r="N51" s="119">
        <f t="shared" si="8"/>
        <v>0</v>
      </c>
      <c r="O51" s="117">
        <f t="shared" si="0"/>
        <v>0</v>
      </c>
      <c r="P51" s="117">
        <f t="shared" si="1"/>
        <v>0</v>
      </c>
      <c r="Q51" s="117" t="str">
        <f t="shared" si="2"/>
        <v/>
      </c>
      <c r="R51" s="117">
        <f t="shared" si="3"/>
        <v>0</v>
      </c>
      <c r="S51" s="117">
        <f t="shared" si="4"/>
        <v>0</v>
      </c>
      <c r="T51" s="120">
        <f t="shared" si="6"/>
        <v>0</v>
      </c>
      <c r="U51" s="116"/>
      <c r="V51" s="117">
        <f t="shared" si="7"/>
        <v>0</v>
      </c>
      <c r="W51" s="112" t="s">
        <v>522</v>
      </c>
    </row>
    <row r="52" spans="2:23" ht="14.25" customHeight="1">
      <c r="B52" s="114"/>
      <c r="C52" s="114">
        <v>103100034</v>
      </c>
      <c r="D52" s="131" t="s">
        <v>256</v>
      </c>
      <c r="E52" s="114" t="s">
        <v>44</v>
      </c>
      <c r="F52" s="116">
        <v>0</v>
      </c>
      <c r="G52" s="116">
        <v>0</v>
      </c>
      <c r="H52" s="116">
        <v>0</v>
      </c>
      <c r="I52" s="116">
        <v>0</v>
      </c>
      <c r="J52" s="116">
        <v>0</v>
      </c>
      <c r="K52" s="116">
        <v>0</v>
      </c>
      <c r="L52" s="117">
        <f t="shared" si="5"/>
        <v>0</v>
      </c>
      <c r="M52" s="118">
        <v>0</v>
      </c>
      <c r="N52" s="119">
        <v>0</v>
      </c>
      <c r="O52" s="117">
        <f>+L52*(0.0333333333333333)*$E$16</f>
        <v>0</v>
      </c>
      <c r="P52" s="117">
        <f>+O52+((L52/30)*$E$16)</f>
        <v>0</v>
      </c>
      <c r="Q52" s="117" t="str">
        <f>IF(L52=0,"",IF(M52-P52&lt;=0,"*",""))</f>
        <v/>
      </c>
      <c r="R52" s="117">
        <f>+O52+((L52/30)*$E$17)</f>
        <v>0</v>
      </c>
      <c r="S52" s="117">
        <f>+(R52-O52)+(P52-M52)</f>
        <v>0</v>
      </c>
      <c r="T52" s="120">
        <f t="shared" si="6"/>
        <v>0</v>
      </c>
      <c r="U52" s="116"/>
      <c r="V52" s="117">
        <f t="shared" si="7"/>
        <v>0</v>
      </c>
      <c r="W52" s="112" t="s">
        <v>522</v>
      </c>
    </row>
    <row r="53" spans="2:23" ht="14.25" customHeight="1">
      <c r="B53" s="114"/>
      <c r="C53" s="114">
        <v>103100035</v>
      </c>
      <c r="D53" s="131" t="s">
        <v>290</v>
      </c>
      <c r="E53" s="114" t="s">
        <v>44</v>
      </c>
      <c r="F53" s="116">
        <v>0</v>
      </c>
      <c r="G53" s="116">
        <v>0</v>
      </c>
      <c r="H53" s="116">
        <v>0</v>
      </c>
      <c r="I53" s="116">
        <v>0</v>
      </c>
      <c r="J53" s="116">
        <v>0</v>
      </c>
      <c r="K53" s="116">
        <v>0</v>
      </c>
      <c r="L53" s="117">
        <f t="shared" si="5"/>
        <v>0</v>
      </c>
      <c r="M53" s="118">
        <v>0</v>
      </c>
      <c r="N53" s="119">
        <f t="shared" si="8"/>
        <v>0</v>
      </c>
      <c r="O53" s="117">
        <f t="shared" si="0"/>
        <v>0</v>
      </c>
      <c r="P53" s="117">
        <f t="shared" si="1"/>
        <v>0</v>
      </c>
      <c r="Q53" s="117" t="str">
        <f t="shared" si="2"/>
        <v/>
      </c>
      <c r="R53" s="117">
        <f t="shared" si="3"/>
        <v>0</v>
      </c>
      <c r="S53" s="117">
        <f t="shared" si="4"/>
        <v>0</v>
      </c>
      <c r="T53" s="120">
        <f t="shared" si="6"/>
        <v>0</v>
      </c>
      <c r="U53" s="116"/>
      <c r="V53" s="117">
        <f t="shared" si="7"/>
        <v>0</v>
      </c>
      <c r="W53" s="112" t="e">
        <v>#N/A</v>
      </c>
    </row>
    <row r="54" spans="2:23" ht="14.25" customHeight="1">
      <c r="B54" s="114"/>
      <c r="C54" s="114">
        <v>103100036</v>
      </c>
      <c r="D54" s="131" t="s">
        <v>267</v>
      </c>
      <c r="E54" s="114" t="s">
        <v>44</v>
      </c>
      <c r="F54" s="116">
        <v>0</v>
      </c>
      <c r="G54" s="116">
        <v>0</v>
      </c>
      <c r="H54" s="116">
        <v>0</v>
      </c>
      <c r="I54" s="116">
        <v>0</v>
      </c>
      <c r="J54" s="116">
        <v>0</v>
      </c>
      <c r="K54" s="116">
        <v>0</v>
      </c>
      <c r="L54" s="117">
        <f t="shared" si="5"/>
        <v>0</v>
      </c>
      <c r="M54" s="118">
        <v>0</v>
      </c>
      <c r="N54" s="119">
        <f t="shared" si="8"/>
        <v>0</v>
      </c>
      <c r="O54" s="117">
        <f t="shared" si="0"/>
        <v>0</v>
      </c>
      <c r="P54" s="117">
        <f t="shared" si="1"/>
        <v>0</v>
      </c>
      <c r="Q54" s="117" t="str">
        <f t="shared" si="2"/>
        <v/>
      </c>
      <c r="R54" s="117">
        <f t="shared" si="3"/>
        <v>0</v>
      </c>
      <c r="S54" s="117">
        <f t="shared" si="4"/>
        <v>0</v>
      </c>
      <c r="T54" s="120">
        <f t="shared" si="6"/>
        <v>0</v>
      </c>
      <c r="U54" s="116"/>
      <c r="V54" s="117">
        <f t="shared" si="7"/>
        <v>0</v>
      </c>
      <c r="W54" s="112" t="s">
        <v>520</v>
      </c>
    </row>
    <row r="55" spans="2:23" ht="14.25" customHeight="1">
      <c r="B55" s="114"/>
      <c r="C55" s="114">
        <v>103100037</v>
      </c>
      <c r="D55" s="131" t="s">
        <v>352</v>
      </c>
      <c r="E55" s="114" t="s">
        <v>44</v>
      </c>
      <c r="F55" s="116">
        <v>360</v>
      </c>
      <c r="G55" s="116">
        <v>240</v>
      </c>
      <c r="H55" s="116">
        <v>270</v>
      </c>
      <c r="I55" s="116">
        <v>160</v>
      </c>
      <c r="J55" s="116">
        <v>240</v>
      </c>
      <c r="K55" s="116">
        <v>270</v>
      </c>
      <c r="L55" s="117">
        <f t="shared" si="5"/>
        <v>256.66666666666669</v>
      </c>
      <c r="M55" s="118">
        <v>410</v>
      </c>
      <c r="N55" s="119">
        <f t="shared" si="8"/>
        <v>153.33333333333331</v>
      </c>
      <c r="O55" s="117">
        <f t="shared" si="0"/>
        <v>68.444444444444372</v>
      </c>
      <c r="P55" s="117">
        <f t="shared" si="1"/>
        <v>136.8888888888888</v>
      </c>
      <c r="Q55" s="117" t="str">
        <f t="shared" si="2"/>
        <v/>
      </c>
      <c r="R55" s="117">
        <f t="shared" si="3"/>
        <v>367.8888888888888</v>
      </c>
      <c r="S55" s="117">
        <f t="shared" si="4"/>
        <v>26.333333333333258</v>
      </c>
      <c r="T55" s="120">
        <v>100</v>
      </c>
      <c r="U55" s="116"/>
      <c r="V55" s="117">
        <f t="shared" si="7"/>
        <v>100</v>
      </c>
      <c r="W55" s="112" t="s">
        <v>521</v>
      </c>
    </row>
    <row r="56" spans="2:23" ht="14.25" customHeight="1">
      <c r="B56" s="114"/>
      <c r="C56" s="114">
        <v>103100038</v>
      </c>
      <c r="D56" s="131" t="s">
        <v>205</v>
      </c>
      <c r="E56" s="114" t="s">
        <v>44</v>
      </c>
      <c r="F56" s="116">
        <v>789</v>
      </c>
      <c r="G56" s="116">
        <v>820</v>
      </c>
      <c r="H56" s="116">
        <v>560</v>
      </c>
      <c r="I56" s="116">
        <v>590</v>
      </c>
      <c r="J56" s="116">
        <v>480</v>
      </c>
      <c r="K56" s="116">
        <v>750</v>
      </c>
      <c r="L56" s="117">
        <f t="shared" si="5"/>
        <v>664.83333333333337</v>
      </c>
      <c r="M56" s="118">
        <v>931</v>
      </c>
      <c r="N56" s="119">
        <f t="shared" si="8"/>
        <v>266.16666666666663</v>
      </c>
      <c r="O56" s="117">
        <f t="shared" ref="O56:O87" si="9">+L56*(0.0333333333333333)*$E$16</f>
        <v>177.28888888888872</v>
      </c>
      <c r="P56" s="117">
        <f t="shared" ref="P56:P87" si="10">+O56+((L56/30)*$E$16)</f>
        <v>354.57777777777761</v>
      </c>
      <c r="Q56" s="117" t="str">
        <f t="shared" ref="Q56:Q87" si="11">IF(L56=0,"",IF(M56-P56&lt;=0,"*",""))</f>
        <v/>
      </c>
      <c r="R56" s="117">
        <f t="shared" ref="R56:R87" si="12">+O56+((L56/30)*$E$17)</f>
        <v>952.92777777777769</v>
      </c>
      <c r="S56" s="117">
        <f t="shared" ref="S56:S87" si="13">+(R56-O56)+(P56-M56)</f>
        <v>199.21666666666647</v>
      </c>
      <c r="T56" s="120">
        <v>1200</v>
      </c>
      <c r="U56" s="116"/>
      <c r="V56" s="117">
        <f t="shared" si="7"/>
        <v>1200</v>
      </c>
      <c r="W56" s="112" t="s">
        <v>521</v>
      </c>
    </row>
    <row r="57" spans="2:23" ht="14.25" customHeight="1">
      <c r="B57" s="114"/>
      <c r="C57" s="114">
        <v>103100039</v>
      </c>
      <c r="D57" s="131" t="s">
        <v>323</v>
      </c>
      <c r="E57" s="114" t="s">
        <v>44</v>
      </c>
      <c r="F57" s="116">
        <v>7650</v>
      </c>
      <c r="G57" s="116">
        <v>6044</v>
      </c>
      <c r="H57" s="116">
        <v>6420</v>
      </c>
      <c r="I57" s="116">
        <v>6226</v>
      </c>
      <c r="J57" s="116">
        <v>6000</v>
      </c>
      <c r="K57" s="116">
        <v>8820</v>
      </c>
      <c r="L57" s="117">
        <f t="shared" si="5"/>
        <v>6860</v>
      </c>
      <c r="M57" s="118">
        <v>5730</v>
      </c>
      <c r="N57" s="119">
        <f t="shared" si="8"/>
        <v>-1130</v>
      </c>
      <c r="O57" s="117">
        <f t="shared" si="9"/>
        <v>1829.3333333333314</v>
      </c>
      <c r="P57" s="117">
        <f t="shared" si="10"/>
        <v>3658.6666666666647</v>
      </c>
      <c r="Q57" s="117" t="str">
        <f t="shared" si="11"/>
        <v/>
      </c>
      <c r="R57" s="117">
        <f t="shared" si="12"/>
        <v>9832.6666666666642</v>
      </c>
      <c r="S57" s="117">
        <f t="shared" si="13"/>
        <v>5931.9999999999982</v>
      </c>
      <c r="T57" s="120">
        <f t="shared" si="6"/>
        <v>6000</v>
      </c>
      <c r="U57" s="116"/>
      <c r="V57" s="117">
        <f t="shared" si="7"/>
        <v>6000</v>
      </c>
      <c r="W57" s="112" t="s">
        <v>521</v>
      </c>
    </row>
    <row r="58" spans="2:23" ht="14.25" customHeight="1">
      <c r="B58" s="114"/>
      <c r="C58" s="114">
        <v>103100040</v>
      </c>
      <c r="D58" s="131" t="s">
        <v>135</v>
      </c>
      <c r="E58" s="114" t="s">
        <v>44</v>
      </c>
      <c r="F58" s="116">
        <v>15735</v>
      </c>
      <c r="G58" s="116">
        <v>12315</v>
      </c>
      <c r="H58" s="116">
        <v>12480</v>
      </c>
      <c r="I58" s="116">
        <v>12675</v>
      </c>
      <c r="J58" s="116">
        <v>12915</v>
      </c>
      <c r="K58" s="116">
        <v>17220</v>
      </c>
      <c r="L58" s="117">
        <f t="shared" si="5"/>
        <v>13890</v>
      </c>
      <c r="M58" s="118">
        <v>13942</v>
      </c>
      <c r="N58" s="119">
        <f t="shared" ref="N58:N89" si="14">M58-L58</f>
        <v>52</v>
      </c>
      <c r="O58" s="117">
        <f t="shared" si="9"/>
        <v>3703.9999999999959</v>
      </c>
      <c r="P58" s="117">
        <f t="shared" si="10"/>
        <v>7407.9999999999964</v>
      </c>
      <c r="Q58" s="117" t="str">
        <f t="shared" si="11"/>
        <v/>
      </c>
      <c r="R58" s="117">
        <f t="shared" si="12"/>
        <v>19908.999999999996</v>
      </c>
      <c r="S58" s="117">
        <f t="shared" si="13"/>
        <v>9670.9999999999964</v>
      </c>
      <c r="T58" s="120">
        <v>12000</v>
      </c>
      <c r="U58" s="116"/>
      <c r="V58" s="117">
        <f t="shared" si="7"/>
        <v>12000</v>
      </c>
      <c r="W58" s="112" t="s">
        <v>520</v>
      </c>
    </row>
    <row r="59" spans="2:23" ht="14.25" customHeight="1">
      <c r="B59" s="114"/>
      <c r="C59" s="114">
        <v>103100041</v>
      </c>
      <c r="D59" s="131" t="s">
        <v>82</v>
      </c>
      <c r="E59" s="114" t="s">
        <v>426</v>
      </c>
      <c r="F59" s="116">
        <v>10</v>
      </c>
      <c r="G59" s="116">
        <v>2</v>
      </c>
      <c r="H59" s="116">
        <v>4</v>
      </c>
      <c r="I59" s="116">
        <v>6</v>
      </c>
      <c r="J59" s="116">
        <v>15</v>
      </c>
      <c r="K59" s="116">
        <v>11</v>
      </c>
      <c r="L59" s="117">
        <f t="shared" si="5"/>
        <v>8</v>
      </c>
      <c r="M59" s="118">
        <v>13</v>
      </c>
      <c r="N59" s="119">
        <f t="shared" si="14"/>
        <v>5</v>
      </c>
      <c r="O59" s="117">
        <f t="shared" si="9"/>
        <v>2.1333333333333311</v>
      </c>
      <c r="P59" s="117">
        <f t="shared" si="10"/>
        <v>4.2666666666666639</v>
      </c>
      <c r="Q59" s="117" t="str">
        <f t="shared" si="11"/>
        <v/>
      </c>
      <c r="R59" s="117">
        <f t="shared" si="12"/>
        <v>11.466666666666665</v>
      </c>
      <c r="S59" s="117">
        <f t="shared" si="13"/>
        <v>0.59999999999999787</v>
      </c>
      <c r="T59" s="120">
        <v>10</v>
      </c>
      <c r="U59" s="116"/>
      <c r="V59" s="117">
        <f t="shared" si="7"/>
        <v>10</v>
      </c>
      <c r="W59" s="112" t="s">
        <v>521</v>
      </c>
    </row>
    <row r="60" spans="2:23" ht="14.25" customHeight="1">
      <c r="B60" s="114"/>
      <c r="C60" s="114">
        <v>103100042</v>
      </c>
      <c r="D60" s="131" t="s">
        <v>83</v>
      </c>
      <c r="E60" s="114" t="s">
        <v>44</v>
      </c>
      <c r="F60" s="116">
        <v>848</v>
      </c>
      <c r="G60" s="116">
        <v>587</v>
      </c>
      <c r="H60" s="116">
        <v>618</v>
      </c>
      <c r="I60" s="116">
        <v>592</v>
      </c>
      <c r="J60" s="116">
        <v>712</v>
      </c>
      <c r="K60" s="116">
        <v>764</v>
      </c>
      <c r="L60" s="117">
        <f t="shared" si="5"/>
        <v>686.83333333333337</v>
      </c>
      <c r="M60" s="118">
        <v>641</v>
      </c>
      <c r="N60" s="119">
        <f t="shared" si="14"/>
        <v>-45.833333333333371</v>
      </c>
      <c r="O60" s="117">
        <f t="shared" si="9"/>
        <v>183.15555555555537</v>
      </c>
      <c r="P60" s="117">
        <f t="shared" si="10"/>
        <v>366.3111111111109</v>
      </c>
      <c r="Q60" s="117" t="str">
        <f t="shared" si="11"/>
        <v/>
      </c>
      <c r="R60" s="117">
        <f t="shared" si="12"/>
        <v>984.46111111111099</v>
      </c>
      <c r="S60" s="117">
        <f t="shared" si="13"/>
        <v>526.61666666666656</v>
      </c>
      <c r="T60" s="120">
        <v>500</v>
      </c>
      <c r="U60" s="116"/>
      <c r="V60" s="117">
        <f t="shared" si="7"/>
        <v>500</v>
      </c>
      <c r="W60" s="112" t="s">
        <v>522</v>
      </c>
    </row>
    <row r="61" spans="2:23" ht="14.25" customHeight="1">
      <c r="B61" s="114"/>
      <c r="C61" s="114">
        <v>103100044</v>
      </c>
      <c r="D61" s="131" t="s">
        <v>247</v>
      </c>
      <c r="E61" s="114" t="s">
        <v>44</v>
      </c>
      <c r="F61" s="116">
        <v>0</v>
      </c>
      <c r="G61" s="116">
        <v>0</v>
      </c>
      <c r="H61" s="116">
        <v>0</v>
      </c>
      <c r="I61" s="116">
        <v>0</v>
      </c>
      <c r="J61" s="116">
        <v>0</v>
      </c>
      <c r="K61" s="116">
        <v>0</v>
      </c>
      <c r="L61" s="117">
        <f t="shared" si="5"/>
        <v>0</v>
      </c>
      <c r="M61" s="118">
        <v>0</v>
      </c>
      <c r="N61" s="119">
        <f t="shared" si="14"/>
        <v>0</v>
      </c>
      <c r="O61" s="117">
        <f t="shared" si="9"/>
        <v>0</v>
      </c>
      <c r="P61" s="117">
        <f t="shared" si="10"/>
        <v>0</v>
      </c>
      <c r="Q61" s="117" t="str">
        <f t="shared" si="11"/>
        <v/>
      </c>
      <c r="R61" s="117">
        <f t="shared" si="12"/>
        <v>0</v>
      </c>
      <c r="S61" s="117">
        <f t="shared" si="13"/>
        <v>0</v>
      </c>
      <c r="T61" s="120">
        <f t="shared" si="6"/>
        <v>0</v>
      </c>
      <c r="U61" s="116"/>
      <c r="V61" s="117">
        <f t="shared" si="7"/>
        <v>0</v>
      </c>
      <c r="W61" s="112" t="s">
        <v>520</v>
      </c>
    </row>
    <row r="62" spans="2:23" ht="14.25" customHeight="1">
      <c r="B62" s="114"/>
      <c r="C62" s="114">
        <v>103100045</v>
      </c>
      <c r="D62" s="131" t="s">
        <v>64</v>
      </c>
      <c r="E62" s="114" t="s">
        <v>44</v>
      </c>
      <c r="F62" s="116">
        <v>0</v>
      </c>
      <c r="G62" s="116">
        <v>0</v>
      </c>
      <c r="H62" s="116">
        <v>0</v>
      </c>
      <c r="I62" s="116">
        <v>0</v>
      </c>
      <c r="J62" s="116">
        <v>0</v>
      </c>
      <c r="K62" s="116">
        <v>0</v>
      </c>
      <c r="L62" s="117">
        <f t="shared" si="5"/>
        <v>0</v>
      </c>
      <c r="M62" s="118">
        <v>0</v>
      </c>
      <c r="N62" s="119">
        <f t="shared" si="14"/>
        <v>0</v>
      </c>
      <c r="O62" s="117">
        <f t="shared" si="9"/>
        <v>0</v>
      </c>
      <c r="P62" s="117">
        <f t="shared" si="10"/>
        <v>0</v>
      </c>
      <c r="Q62" s="117" t="str">
        <f t="shared" si="11"/>
        <v/>
      </c>
      <c r="R62" s="117">
        <f t="shared" si="12"/>
        <v>0</v>
      </c>
      <c r="S62" s="117">
        <f t="shared" si="13"/>
        <v>0</v>
      </c>
      <c r="T62" s="120">
        <f t="shared" si="6"/>
        <v>0</v>
      </c>
      <c r="U62" s="116"/>
      <c r="V62" s="117">
        <f t="shared" si="7"/>
        <v>0</v>
      </c>
      <c r="W62" s="112" t="s">
        <v>521</v>
      </c>
    </row>
    <row r="63" spans="2:23" ht="14.25" customHeight="1">
      <c r="B63" s="114"/>
      <c r="C63" s="114">
        <v>103100532</v>
      </c>
      <c r="D63" s="131" t="s">
        <v>84</v>
      </c>
      <c r="E63" s="114" t="s">
        <v>19</v>
      </c>
      <c r="F63" s="116">
        <v>0</v>
      </c>
      <c r="G63" s="116">
        <v>0</v>
      </c>
      <c r="H63" s="116">
        <v>0</v>
      </c>
      <c r="I63" s="116">
        <v>0</v>
      </c>
      <c r="J63" s="116">
        <v>0</v>
      </c>
      <c r="K63" s="116">
        <v>0</v>
      </c>
      <c r="L63" s="117">
        <f t="shared" si="5"/>
        <v>0</v>
      </c>
      <c r="M63" s="118">
        <v>0</v>
      </c>
      <c r="N63" s="119">
        <f t="shared" si="14"/>
        <v>0</v>
      </c>
      <c r="O63" s="117">
        <f t="shared" si="9"/>
        <v>0</v>
      </c>
      <c r="P63" s="117">
        <f t="shared" si="10"/>
        <v>0</v>
      </c>
      <c r="Q63" s="117" t="str">
        <f t="shared" si="11"/>
        <v/>
      </c>
      <c r="R63" s="117">
        <f t="shared" si="12"/>
        <v>0</v>
      </c>
      <c r="S63" s="117">
        <f t="shared" si="13"/>
        <v>0</v>
      </c>
      <c r="T63" s="120">
        <f t="shared" si="6"/>
        <v>0</v>
      </c>
      <c r="U63" s="116"/>
      <c r="V63" s="117">
        <f t="shared" si="7"/>
        <v>0</v>
      </c>
      <c r="W63" s="112" t="s">
        <v>523</v>
      </c>
    </row>
    <row r="64" spans="2:23" ht="14.25" customHeight="1">
      <c r="B64" s="114"/>
      <c r="C64" s="114">
        <v>103100046</v>
      </c>
      <c r="D64" s="131" t="s">
        <v>246</v>
      </c>
      <c r="E64" s="114" t="s">
        <v>44</v>
      </c>
      <c r="F64" s="116">
        <v>0</v>
      </c>
      <c r="G64" s="116">
        <v>0</v>
      </c>
      <c r="H64" s="116">
        <v>0</v>
      </c>
      <c r="I64" s="116">
        <v>0</v>
      </c>
      <c r="J64" s="116">
        <v>0</v>
      </c>
      <c r="K64" s="116">
        <v>0</v>
      </c>
      <c r="L64" s="117">
        <f t="shared" si="5"/>
        <v>0</v>
      </c>
      <c r="M64" s="118">
        <v>0</v>
      </c>
      <c r="N64" s="119">
        <f t="shared" si="14"/>
        <v>0</v>
      </c>
      <c r="O64" s="117">
        <f t="shared" si="9"/>
        <v>0</v>
      </c>
      <c r="P64" s="117">
        <f t="shared" si="10"/>
        <v>0</v>
      </c>
      <c r="Q64" s="117" t="str">
        <f t="shared" si="11"/>
        <v/>
      </c>
      <c r="R64" s="117">
        <f t="shared" si="12"/>
        <v>0</v>
      </c>
      <c r="S64" s="117">
        <f t="shared" si="13"/>
        <v>0</v>
      </c>
      <c r="T64" s="120">
        <f t="shared" si="6"/>
        <v>0</v>
      </c>
      <c r="U64" s="116"/>
      <c r="V64" s="117">
        <f t="shared" si="7"/>
        <v>0</v>
      </c>
      <c r="W64" s="112" t="s">
        <v>520</v>
      </c>
    </row>
    <row r="65" spans="2:23" ht="14.25" customHeight="1">
      <c r="B65" s="114"/>
      <c r="C65" s="114">
        <v>103100047</v>
      </c>
      <c r="D65" s="131" t="s">
        <v>85</v>
      </c>
      <c r="E65" s="114" t="s">
        <v>44</v>
      </c>
      <c r="F65" s="116">
        <v>0</v>
      </c>
      <c r="G65" s="116">
        <v>0</v>
      </c>
      <c r="H65" s="116">
        <v>0</v>
      </c>
      <c r="I65" s="116">
        <v>0</v>
      </c>
      <c r="J65" s="116">
        <v>0</v>
      </c>
      <c r="K65" s="116">
        <v>0</v>
      </c>
      <c r="L65" s="117">
        <f t="shared" si="5"/>
        <v>0</v>
      </c>
      <c r="M65" s="118">
        <v>0</v>
      </c>
      <c r="N65" s="119">
        <f t="shared" si="14"/>
        <v>0</v>
      </c>
      <c r="O65" s="117">
        <f t="shared" si="9"/>
        <v>0</v>
      </c>
      <c r="P65" s="117">
        <f t="shared" si="10"/>
        <v>0</v>
      </c>
      <c r="Q65" s="117" t="str">
        <f t="shared" si="11"/>
        <v/>
      </c>
      <c r="R65" s="117">
        <f t="shared" si="12"/>
        <v>0</v>
      </c>
      <c r="S65" s="117">
        <f t="shared" si="13"/>
        <v>0</v>
      </c>
      <c r="T65" s="120">
        <f t="shared" si="6"/>
        <v>0</v>
      </c>
      <c r="U65" s="116"/>
      <c r="V65" s="117">
        <f t="shared" si="7"/>
        <v>0</v>
      </c>
      <c r="W65" s="112" t="s">
        <v>523</v>
      </c>
    </row>
    <row r="66" spans="2:23" ht="14.25" customHeight="1">
      <c r="B66" s="114"/>
      <c r="C66" s="114">
        <v>103100053</v>
      </c>
      <c r="D66" s="131" t="s">
        <v>74</v>
      </c>
      <c r="E66" s="114" t="s">
        <v>44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7">
        <f t="shared" si="5"/>
        <v>0</v>
      </c>
      <c r="M66" s="118">
        <v>0</v>
      </c>
      <c r="N66" s="119">
        <f t="shared" si="14"/>
        <v>0</v>
      </c>
      <c r="O66" s="117">
        <f t="shared" si="9"/>
        <v>0</v>
      </c>
      <c r="P66" s="117">
        <f t="shared" si="10"/>
        <v>0</v>
      </c>
      <c r="Q66" s="117" t="str">
        <f t="shared" si="11"/>
        <v/>
      </c>
      <c r="R66" s="117">
        <f t="shared" si="12"/>
        <v>0</v>
      </c>
      <c r="S66" s="117">
        <f t="shared" si="13"/>
        <v>0</v>
      </c>
      <c r="T66" s="120">
        <f t="shared" si="6"/>
        <v>0</v>
      </c>
      <c r="U66" s="116"/>
      <c r="V66" s="117">
        <f t="shared" si="7"/>
        <v>0</v>
      </c>
      <c r="W66" s="112" t="e">
        <v>#N/A</v>
      </c>
    </row>
    <row r="67" spans="2:23" ht="14.25" customHeight="1">
      <c r="B67" s="114"/>
      <c r="C67" s="114">
        <v>103100056</v>
      </c>
      <c r="D67" s="131" t="s">
        <v>150</v>
      </c>
      <c r="E67" s="115" t="s">
        <v>44</v>
      </c>
      <c r="F67" s="116">
        <v>0</v>
      </c>
      <c r="G67" s="116">
        <v>0</v>
      </c>
      <c r="H67" s="116">
        <v>0</v>
      </c>
      <c r="I67" s="116">
        <v>0</v>
      </c>
      <c r="J67" s="116">
        <v>0</v>
      </c>
      <c r="K67" s="116">
        <v>0</v>
      </c>
      <c r="L67" s="117">
        <f t="shared" si="5"/>
        <v>0</v>
      </c>
      <c r="M67" s="118">
        <v>0</v>
      </c>
      <c r="N67" s="119">
        <f t="shared" si="14"/>
        <v>0</v>
      </c>
      <c r="O67" s="117">
        <f t="shared" si="9"/>
        <v>0</v>
      </c>
      <c r="P67" s="117">
        <f t="shared" si="10"/>
        <v>0</v>
      </c>
      <c r="Q67" s="117" t="str">
        <f t="shared" si="11"/>
        <v/>
      </c>
      <c r="R67" s="117">
        <f t="shared" si="12"/>
        <v>0</v>
      </c>
      <c r="S67" s="117">
        <f t="shared" si="13"/>
        <v>0</v>
      </c>
      <c r="T67" s="120">
        <f t="shared" si="6"/>
        <v>0</v>
      </c>
      <c r="U67" s="116"/>
      <c r="V67" s="117">
        <f t="shared" si="7"/>
        <v>0</v>
      </c>
      <c r="W67" s="112" t="e">
        <v>#N/A</v>
      </c>
    </row>
    <row r="68" spans="2:23" ht="14.25" customHeight="1">
      <c r="B68" s="114"/>
      <c r="C68" s="114">
        <v>103100057</v>
      </c>
      <c r="D68" s="131" t="s">
        <v>52</v>
      </c>
      <c r="E68" s="114" t="s">
        <v>44</v>
      </c>
      <c r="F68" s="116">
        <v>0</v>
      </c>
      <c r="G68" s="116">
        <v>0</v>
      </c>
      <c r="H68" s="116">
        <v>0</v>
      </c>
      <c r="I68" s="116">
        <v>0</v>
      </c>
      <c r="J68" s="116">
        <v>0</v>
      </c>
      <c r="K68" s="116">
        <v>0</v>
      </c>
      <c r="L68" s="117">
        <f t="shared" si="5"/>
        <v>0</v>
      </c>
      <c r="M68" s="118">
        <v>0</v>
      </c>
      <c r="N68" s="119">
        <f t="shared" si="14"/>
        <v>0</v>
      </c>
      <c r="O68" s="117">
        <f t="shared" si="9"/>
        <v>0</v>
      </c>
      <c r="P68" s="117">
        <f t="shared" si="10"/>
        <v>0</v>
      </c>
      <c r="Q68" s="117" t="str">
        <f t="shared" si="11"/>
        <v/>
      </c>
      <c r="R68" s="117">
        <f t="shared" si="12"/>
        <v>0</v>
      </c>
      <c r="S68" s="117">
        <f t="shared" si="13"/>
        <v>0</v>
      </c>
      <c r="T68" s="120">
        <f t="shared" si="6"/>
        <v>0</v>
      </c>
      <c r="U68" s="116"/>
      <c r="V68" s="117">
        <f t="shared" si="7"/>
        <v>0</v>
      </c>
      <c r="W68" s="112" t="s">
        <v>520</v>
      </c>
    </row>
    <row r="69" spans="2:23" ht="14.25" customHeight="1">
      <c r="B69" s="114"/>
      <c r="C69" s="114">
        <v>103100059</v>
      </c>
      <c r="D69" s="131" t="s">
        <v>186</v>
      </c>
      <c r="E69" s="114" t="s">
        <v>44</v>
      </c>
      <c r="F69" s="116">
        <v>120</v>
      </c>
      <c r="G69" s="116">
        <v>120</v>
      </c>
      <c r="H69" s="116">
        <v>60</v>
      </c>
      <c r="I69" s="116">
        <v>60</v>
      </c>
      <c r="J69" s="116">
        <v>120</v>
      </c>
      <c r="K69" s="116">
        <v>150</v>
      </c>
      <c r="L69" s="117">
        <f t="shared" si="5"/>
        <v>105</v>
      </c>
      <c r="M69" s="118">
        <v>440</v>
      </c>
      <c r="N69" s="119">
        <f t="shared" si="14"/>
        <v>335</v>
      </c>
      <c r="O69" s="117">
        <f t="shared" si="9"/>
        <v>27.999999999999972</v>
      </c>
      <c r="P69" s="117">
        <f t="shared" si="10"/>
        <v>55.999999999999972</v>
      </c>
      <c r="Q69" s="117" t="str">
        <f t="shared" si="11"/>
        <v/>
      </c>
      <c r="R69" s="117">
        <f t="shared" si="12"/>
        <v>150.49999999999997</v>
      </c>
      <c r="S69" s="117">
        <f t="shared" si="13"/>
        <v>-261.5</v>
      </c>
      <c r="T69" s="120">
        <v>200</v>
      </c>
      <c r="U69" s="116"/>
      <c r="V69" s="117">
        <f t="shared" si="7"/>
        <v>200</v>
      </c>
      <c r="W69" s="112" t="s">
        <v>521</v>
      </c>
    </row>
    <row r="70" spans="2:23" ht="14.25" customHeight="1">
      <c r="B70" s="114"/>
      <c r="C70" s="114">
        <v>103100060</v>
      </c>
      <c r="D70" s="131" t="s">
        <v>379</v>
      </c>
      <c r="E70" s="114" t="s">
        <v>18</v>
      </c>
      <c r="F70" s="116">
        <v>0</v>
      </c>
      <c r="G70" s="116">
        <v>0</v>
      </c>
      <c r="H70" s="116">
        <v>0</v>
      </c>
      <c r="I70" s="116">
        <v>0</v>
      </c>
      <c r="J70" s="116">
        <v>0</v>
      </c>
      <c r="K70" s="116">
        <v>0</v>
      </c>
      <c r="L70" s="117">
        <f t="shared" si="5"/>
        <v>0</v>
      </c>
      <c r="M70" s="118">
        <v>0</v>
      </c>
      <c r="N70" s="119">
        <f t="shared" si="14"/>
        <v>0</v>
      </c>
      <c r="O70" s="117">
        <f t="shared" si="9"/>
        <v>0</v>
      </c>
      <c r="P70" s="117">
        <f t="shared" si="10"/>
        <v>0</v>
      </c>
      <c r="Q70" s="117" t="str">
        <f t="shared" si="11"/>
        <v/>
      </c>
      <c r="R70" s="117">
        <f t="shared" si="12"/>
        <v>0</v>
      </c>
      <c r="S70" s="117">
        <f t="shared" si="13"/>
        <v>0</v>
      </c>
      <c r="T70" s="120">
        <f t="shared" si="6"/>
        <v>0</v>
      </c>
      <c r="U70" s="116"/>
      <c r="V70" s="117">
        <f t="shared" si="7"/>
        <v>0</v>
      </c>
      <c r="W70" s="112" t="s">
        <v>522</v>
      </c>
    </row>
    <row r="71" spans="2:23" ht="14.25" customHeight="1">
      <c r="B71" s="114"/>
      <c r="C71" s="114">
        <v>103100061</v>
      </c>
      <c r="D71" s="131" t="s">
        <v>244</v>
      </c>
      <c r="E71" s="114" t="s">
        <v>44</v>
      </c>
      <c r="F71" s="116">
        <v>0</v>
      </c>
      <c r="G71" s="116">
        <v>0</v>
      </c>
      <c r="H71" s="116">
        <v>0</v>
      </c>
      <c r="I71" s="116">
        <v>0</v>
      </c>
      <c r="J71" s="116">
        <v>0</v>
      </c>
      <c r="K71" s="116">
        <v>0</v>
      </c>
      <c r="L71" s="117">
        <f t="shared" si="5"/>
        <v>0</v>
      </c>
      <c r="M71" s="118">
        <v>0</v>
      </c>
      <c r="N71" s="119">
        <f t="shared" si="14"/>
        <v>0</v>
      </c>
      <c r="O71" s="117">
        <f t="shared" si="9"/>
        <v>0</v>
      </c>
      <c r="P71" s="117">
        <f t="shared" si="10"/>
        <v>0</v>
      </c>
      <c r="Q71" s="117" t="str">
        <f t="shared" si="11"/>
        <v/>
      </c>
      <c r="R71" s="117">
        <f t="shared" si="12"/>
        <v>0</v>
      </c>
      <c r="S71" s="117">
        <f t="shared" si="13"/>
        <v>0</v>
      </c>
      <c r="T71" s="120">
        <f t="shared" si="6"/>
        <v>0</v>
      </c>
      <c r="U71" s="116"/>
      <c r="V71" s="117">
        <f t="shared" si="7"/>
        <v>0</v>
      </c>
      <c r="W71" s="112" t="s">
        <v>522</v>
      </c>
    </row>
    <row r="72" spans="2:23" ht="14.25" customHeight="1">
      <c r="B72" s="114"/>
      <c r="C72" s="114">
        <v>103100536</v>
      </c>
      <c r="D72" s="131" t="s">
        <v>234</v>
      </c>
      <c r="E72" s="114" t="s">
        <v>19</v>
      </c>
      <c r="F72" s="116">
        <v>0</v>
      </c>
      <c r="G72" s="116">
        <v>0</v>
      </c>
      <c r="H72" s="116">
        <v>0</v>
      </c>
      <c r="I72" s="116">
        <v>0</v>
      </c>
      <c r="J72" s="116">
        <v>0</v>
      </c>
      <c r="K72" s="116">
        <v>0</v>
      </c>
      <c r="L72" s="117">
        <f t="shared" si="5"/>
        <v>0</v>
      </c>
      <c r="M72" s="118">
        <v>0</v>
      </c>
      <c r="N72" s="119">
        <f t="shared" si="14"/>
        <v>0</v>
      </c>
      <c r="O72" s="117">
        <f t="shared" si="9"/>
        <v>0</v>
      </c>
      <c r="P72" s="117">
        <f t="shared" si="10"/>
        <v>0</v>
      </c>
      <c r="Q72" s="117" t="str">
        <f t="shared" si="11"/>
        <v/>
      </c>
      <c r="R72" s="117">
        <f t="shared" si="12"/>
        <v>0</v>
      </c>
      <c r="S72" s="117">
        <f t="shared" si="13"/>
        <v>0</v>
      </c>
      <c r="T72" s="120">
        <f t="shared" si="6"/>
        <v>0</v>
      </c>
      <c r="U72" s="116"/>
      <c r="V72" s="117">
        <f t="shared" si="7"/>
        <v>0</v>
      </c>
      <c r="W72" s="112" t="s">
        <v>522</v>
      </c>
    </row>
    <row r="73" spans="2:23" ht="14.25" customHeight="1">
      <c r="B73" s="114"/>
      <c r="C73" s="114">
        <v>103100062</v>
      </c>
      <c r="D73" s="131" t="s">
        <v>184</v>
      </c>
      <c r="E73" s="114" t="s">
        <v>19</v>
      </c>
      <c r="F73" s="116">
        <v>14</v>
      </c>
      <c r="G73" s="116">
        <v>9</v>
      </c>
      <c r="H73" s="116">
        <v>8</v>
      </c>
      <c r="I73" s="116">
        <v>7</v>
      </c>
      <c r="J73" s="116">
        <v>8</v>
      </c>
      <c r="K73" s="116">
        <v>17</v>
      </c>
      <c r="L73" s="117">
        <f t="shared" si="5"/>
        <v>10.5</v>
      </c>
      <c r="M73" s="118">
        <v>126</v>
      </c>
      <c r="N73" s="119">
        <f t="shared" si="14"/>
        <v>115.5</v>
      </c>
      <c r="O73" s="117">
        <f t="shared" si="9"/>
        <v>2.7999999999999972</v>
      </c>
      <c r="P73" s="117">
        <f t="shared" si="10"/>
        <v>5.599999999999997</v>
      </c>
      <c r="Q73" s="117" t="str">
        <f t="shared" si="11"/>
        <v/>
      </c>
      <c r="R73" s="117">
        <f t="shared" si="12"/>
        <v>15.049999999999997</v>
      </c>
      <c r="S73" s="117">
        <f t="shared" si="13"/>
        <v>-108.15</v>
      </c>
      <c r="T73" s="120">
        <f t="shared" si="6"/>
        <v>0</v>
      </c>
      <c r="U73" s="116"/>
      <c r="V73" s="117">
        <f t="shared" si="7"/>
        <v>0</v>
      </c>
      <c r="W73" s="112" t="s">
        <v>522</v>
      </c>
    </row>
    <row r="74" spans="2:23" ht="14.25" customHeight="1">
      <c r="B74" s="114"/>
      <c r="C74" s="114">
        <v>103100063</v>
      </c>
      <c r="D74" s="131" t="s">
        <v>326</v>
      </c>
      <c r="E74" s="114" t="s">
        <v>19</v>
      </c>
      <c r="F74" s="116">
        <v>11</v>
      </c>
      <c r="G74" s="116">
        <v>16</v>
      </c>
      <c r="H74" s="116">
        <v>17</v>
      </c>
      <c r="I74" s="116">
        <v>23</v>
      </c>
      <c r="J74" s="116">
        <v>12</v>
      </c>
      <c r="K74" s="116">
        <v>10</v>
      </c>
      <c r="L74" s="117">
        <f t="shared" si="5"/>
        <v>14.833333333333334</v>
      </c>
      <c r="M74" s="118">
        <v>103</v>
      </c>
      <c r="N74" s="119">
        <f t="shared" si="14"/>
        <v>88.166666666666671</v>
      </c>
      <c r="O74" s="117">
        <f t="shared" si="9"/>
        <v>3.9555555555555517</v>
      </c>
      <c r="P74" s="117">
        <f t="shared" si="10"/>
        <v>7.9111111111111079</v>
      </c>
      <c r="Q74" s="117" t="str">
        <f t="shared" si="11"/>
        <v/>
      </c>
      <c r="R74" s="117">
        <f t="shared" si="12"/>
        <v>21.261111111111109</v>
      </c>
      <c r="S74" s="117">
        <f t="shared" si="13"/>
        <v>-77.783333333333331</v>
      </c>
      <c r="T74" s="120">
        <f t="shared" si="6"/>
        <v>0</v>
      </c>
      <c r="U74" s="116"/>
      <c r="V74" s="117">
        <f t="shared" si="7"/>
        <v>0</v>
      </c>
      <c r="W74" s="112" t="s">
        <v>521</v>
      </c>
    </row>
    <row r="75" spans="2:23" ht="14.25" customHeight="1">
      <c r="B75" s="114"/>
      <c r="C75" s="114">
        <v>103100064</v>
      </c>
      <c r="D75" s="131" t="s">
        <v>329</v>
      </c>
      <c r="E75" s="114" t="s">
        <v>19</v>
      </c>
      <c r="F75" s="116">
        <v>0</v>
      </c>
      <c r="G75" s="116">
        <v>1</v>
      </c>
      <c r="H75" s="116">
        <v>0</v>
      </c>
      <c r="I75" s="116">
        <v>2</v>
      </c>
      <c r="J75" s="116">
        <v>1</v>
      </c>
      <c r="K75" s="116">
        <v>2</v>
      </c>
      <c r="L75" s="117">
        <f t="shared" si="5"/>
        <v>1</v>
      </c>
      <c r="M75" s="118">
        <v>0</v>
      </c>
      <c r="N75" s="119">
        <f t="shared" si="14"/>
        <v>-1</v>
      </c>
      <c r="O75" s="117">
        <f t="shared" si="9"/>
        <v>0.26666666666666639</v>
      </c>
      <c r="P75" s="117">
        <f t="shared" si="10"/>
        <v>0.53333333333333299</v>
      </c>
      <c r="Q75" s="117" t="str">
        <f t="shared" si="11"/>
        <v>*</v>
      </c>
      <c r="R75" s="117">
        <f t="shared" si="12"/>
        <v>1.4333333333333331</v>
      </c>
      <c r="S75" s="117">
        <f t="shared" si="13"/>
        <v>1.6999999999999997</v>
      </c>
      <c r="T75" s="120">
        <v>4</v>
      </c>
      <c r="U75" s="116"/>
      <c r="V75" s="117">
        <f t="shared" si="7"/>
        <v>4</v>
      </c>
      <c r="W75" s="112" t="s">
        <v>522</v>
      </c>
    </row>
    <row r="76" spans="2:23" ht="14.25" customHeight="1">
      <c r="B76" s="114"/>
      <c r="C76" s="114">
        <v>103100068</v>
      </c>
      <c r="D76" s="131" t="s">
        <v>331</v>
      </c>
      <c r="E76" s="114" t="s">
        <v>427</v>
      </c>
      <c r="F76" s="116">
        <v>16</v>
      </c>
      <c r="G76" s="116">
        <v>5</v>
      </c>
      <c r="H76" s="116">
        <v>4</v>
      </c>
      <c r="I76" s="116">
        <v>4</v>
      </c>
      <c r="J76" s="116">
        <v>4</v>
      </c>
      <c r="K76" s="116">
        <v>0</v>
      </c>
      <c r="L76" s="117">
        <f t="shared" si="5"/>
        <v>5.5</v>
      </c>
      <c r="M76" s="118">
        <v>35</v>
      </c>
      <c r="N76" s="119">
        <f t="shared" si="14"/>
        <v>29.5</v>
      </c>
      <c r="O76" s="117">
        <f t="shared" si="9"/>
        <v>1.466666666666665</v>
      </c>
      <c r="P76" s="117">
        <f t="shared" si="10"/>
        <v>2.9333333333333318</v>
      </c>
      <c r="Q76" s="117" t="str">
        <f t="shared" si="11"/>
        <v/>
      </c>
      <c r="R76" s="117">
        <f t="shared" si="12"/>
        <v>7.8833333333333311</v>
      </c>
      <c r="S76" s="117">
        <f t="shared" si="13"/>
        <v>-25.650000000000006</v>
      </c>
      <c r="T76" s="120">
        <f t="shared" si="6"/>
        <v>0</v>
      </c>
      <c r="U76" s="116"/>
      <c r="V76" s="117">
        <f t="shared" si="7"/>
        <v>0</v>
      </c>
      <c r="W76" s="112" t="s">
        <v>521</v>
      </c>
    </row>
    <row r="77" spans="2:23" ht="14.25" customHeight="1">
      <c r="B77" s="114"/>
      <c r="C77" s="114">
        <v>103100069</v>
      </c>
      <c r="D77" s="131" t="s">
        <v>330</v>
      </c>
      <c r="E77" s="114" t="s">
        <v>428</v>
      </c>
      <c r="F77" s="116">
        <v>32</v>
      </c>
      <c r="G77" s="116">
        <v>18</v>
      </c>
      <c r="H77" s="116">
        <v>19</v>
      </c>
      <c r="I77" s="116">
        <v>19</v>
      </c>
      <c r="J77" s="116">
        <v>21</v>
      </c>
      <c r="K77" s="116">
        <v>10</v>
      </c>
      <c r="L77" s="117">
        <f t="shared" si="5"/>
        <v>19.833333333333332</v>
      </c>
      <c r="M77" s="118">
        <v>34</v>
      </c>
      <c r="N77" s="119">
        <f t="shared" si="14"/>
        <v>14.166666666666668</v>
      </c>
      <c r="O77" s="117">
        <f t="shared" si="9"/>
        <v>5.2888888888888834</v>
      </c>
      <c r="P77" s="117">
        <f t="shared" si="10"/>
        <v>10.577777777777772</v>
      </c>
      <c r="Q77" s="117" t="str">
        <f t="shared" si="11"/>
        <v/>
      </c>
      <c r="R77" s="117">
        <f t="shared" si="12"/>
        <v>28.427777777777774</v>
      </c>
      <c r="S77" s="117">
        <f t="shared" si="13"/>
        <v>-0.28333333333333854</v>
      </c>
      <c r="T77" s="120">
        <v>10</v>
      </c>
      <c r="U77" s="116"/>
      <c r="V77" s="117">
        <f t="shared" si="7"/>
        <v>10</v>
      </c>
      <c r="W77" s="112" t="s">
        <v>520</v>
      </c>
    </row>
    <row r="78" spans="2:23" ht="14.25" customHeight="1">
      <c r="B78" s="116"/>
      <c r="C78" s="116">
        <v>103100070</v>
      </c>
      <c r="D78" s="132" t="s">
        <v>353</v>
      </c>
      <c r="E78" s="116" t="s">
        <v>44</v>
      </c>
      <c r="F78" s="116">
        <v>0</v>
      </c>
      <c r="G78" s="116">
        <v>0</v>
      </c>
      <c r="H78" s="116">
        <v>0</v>
      </c>
      <c r="I78" s="116">
        <v>0</v>
      </c>
      <c r="J78" s="116">
        <v>0</v>
      </c>
      <c r="K78" s="116">
        <v>0</v>
      </c>
      <c r="L78" s="117">
        <f t="shared" si="5"/>
        <v>0</v>
      </c>
      <c r="M78" s="118">
        <v>0</v>
      </c>
      <c r="N78" s="119">
        <f t="shared" si="14"/>
        <v>0</v>
      </c>
      <c r="O78" s="117">
        <f t="shared" si="9"/>
        <v>0</v>
      </c>
      <c r="P78" s="117">
        <f t="shared" si="10"/>
        <v>0</v>
      </c>
      <c r="Q78" s="117" t="str">
        <f t="shared" si="11"/>
        <v/>
      </c>
      <c r="R78" s="117">
        <f t="shared" si="12"/>
        <v>0</v>
      </c>
      <c r="S78" s="117">
        <f t="shared" si="13"/>
        <v>0</v>
      </c>
      <c r="T78" s="120">
        <f t="shared" si="6"/>
        <v>0</v>
      </c>
      <c r="U78" s="116"/>
      <c r="V78" s="117">
        <f t="shared" si="7"/>
        <v>0</v>
      </c>
      <c r="W78" s="112" t="e">
        <v>#N/A</v>
      </c>
    </row>
    <row r="79" spans="2:23" ht="14.25" customHeight="1">
      <c r="B79" s="114"/>
      <c r="C79" s="114">
        <v>103100071</v>
      </c>
      <c r="D79" s="131" t="s">
        <v>154</v>
      </c>
      <c r="E79" s="114" t="s">
        <v>44</v>
      </c>
      <c r="F79" s="116">
        <v>0</v>
      </c>
      <c r="G79" s="116">
        <v>0</v>
      </c>
      <c r="H79" s="116">
        <v>0</v>
      </c>
      <c r="I79" s="116">
        <v>0</v>
      </c>
      <c r="J79" s="116">
        <v>0</v>
      </c>
      <c r="K79" s="116">
        <v>0</v>
      </c>
      <c r="L79" s="117">
        <f t="shared" si="5"/>
        <v>0</v>
      </c>
      <c r="M79" s="118">
        <v>2</v>
      </c>
      <c r="N79" s="119">
        <f t="shared" si="14"/>
        <v>2</v>
      </c>
      <c r="O79" s="117">
        <f t="shared" si="9"/>
        <v>0</v>
      </c>
      <c r="P79" s="117">
        <f t="shared" si="10"/>
        <v>0</v>
      </c>
      <c r="Q79" s="117" t="str">
        <f t="shared" si="11"/>
        <v/>
      </c>
      <c r="R79" s="117">
        <f t="shared" si="12"/>
        <v>0</v>
      </c>
      <c r="S79" s="117">
        <f t="shared" si="13"/>
        <v>-2</v>
      </c>
      <c r="T79" s="120">
        <f t="shared" si="6"/>
        <v>0</v>
      </c>
      <c r="U79" s="116"/>
      <c r="V79" s="117">
        <f t="shared" si="7"/>
        <v>0</v>
      </c>
      <c r="W79" s="112" t="s">
        <v>522</v>
      </c>
    </row>
    <row r="80" spans="2:23" ht="14.25" customHeight="1">
      <c r="B80" s="114"/>
      <c r="C80" s="114">
        <v>103100072</v>
      </c>
      <c r="D80" s="131" t="s">
        <v>366</v>
      </c>
      <c r="E80" s="114" t="s">
        <v>44</v>
      </c>
      <c r="F80" s="116">
        <v>0</v>
      </c>
      <c r="G80" s="116">
        <v>0</v>
      </c>
      <c r="H80" s="116">
        <v>0</v>
      </c>
      <c r="I80" s="116">
        <v>0</v>
      </c>
      <c r="J80" s="116">
        <v>0</v>
      </c>
      <c r="K80" s="116">
        <v>0</v>
      </c>
      <c r="L80" s="117">
        <f t="shared" si="5"/>
        <v>0</v>
      </c>
      <c r="M80" s="118">
        <v>0</v>
      </c>
      <c r="N80" s="119">
        <f t="shared" si="14"/>
        <v>0</v>
      </c>
      <c r="O80" s="117">
        <f t="shared" si="9"/>
        <v>0</v>
      </c>
      <c r="P80" s="117">
        <f t="shared" si="10"/>
        <v>0</v>
      </c>
      <c r="Q80" s="117" t="str">
        <f t="shared" si="11"/>
        <v/>
      </c>
      <c r="R80" s="117">
        <f t="shared" si="12"/>
        <v>0</v>
      </c>
      <c r="S80" s="117">
        <f t="shared" si="13"/>
        <v>0</v>
      </c>
      <c r="T80" s="120">
        <f t="shared" si="6"/>
        <v>0</v>
      </c>
      <c r="U80" s="116"/>
      <c r="V80" s="117">
        <f t="shared" si="7"/>
        <v>0</v>
      </c>
      <c r="W80" s="112" t="s">
        <v>522</v>
      </c>
    </row>
    <row r="81" spans="2:23" ht="14.25" customHeight="1">
      <c r="B81" s="114"/>
      <c r="C81" s="114">
        <v>103100075</v>
      </c>
      <c r="D81" s="131" t="s">
        <v>266</v>
      </c>
      <c r="E81" s="114" t="s">
        <v>44</v>
      </c>
      <c r="F81" s="116">
        <v>0</v>
      </c>
      <c r="G81" s="116">
        <v>0</v>
      </c>
      <c r="H81" s="116">
        <v>0</v>
      </c>
      <c r="I81" s="116">
        <v>0</v>
      </c>
      <c r="J81" s="116">
        <v>0</v>
      </c>
      <c r="K81" s="116">
        <v>0</v>
      </c>
      <c r="L81" s="117">
        <f t="shared" si="5"/>
        <v>0</v>
      </c>
      <c r="M81" s="118">
        <v>0</v>
      </c>
      <c r="N81" s="119">
        <f t="shared" si="14"/>
        <v>0</v>
      </c>
      <c r="O81" s="117">
        <f t="shared" si="9"/>
        <v>0</v>
      </c>
      <c r="P81" s="117">
        <f t="shared" si="10"/>
        <v>0</v>
      </c>
      <c r="Q81" s="117" t="str">
        <f t="shared" si="11"/>
        <v/>
      </c>
      <c r="R81" s="117">
        <f t="shared" si="12"/>
        <v>0</v>
      </c>
      <c r="S81" s="117">
        <f t="shared" si="13"/>
        <v>0</v>
      </c>
      <c r="T81" s="120">
        <f t="shared" si="6"/>
        <v>0</v>
      </c>
      <c r="U81" s="116"/>
      <c r="V81" s="117">
        <f t="shared" si="7"/>
        <v>0</v>
      </c>
      <c r="W81" s="112" t="s">
        <v>520</v>
      </c>
    </row>
    <row r="82" spans="2:23" ht="14.25" customHeight="1">
      <c r="B82" s="114"/>
      <c r="C82" s="114">
        <v>103100076</v>
      </c>
      <c r="D82" s="131" t="s">
        <v>210</v>
      </c>
      <c r="E82" s="114" t="s">
        <v>44</v>
      </c>
      <c r="F82" s="116">
        <v>110</v>
      </c>
      <c r="G82" s="116">
        <v>150</v>
      </c>
      <c r="H82" s="116">
        <v>90</v>
      </c>
      <c r="I82" s="116">
        <v>105</v>
      </c>
      <c r="J82" s="116">
        <v>90</v>
      </c>
      <c r="K82" s="116">
        <v>90</v>
      </c>
      <c r="L82" s="117">
        <f t="shared" si="5"/>
        <v>105.83333333333333</v>
      </c>
      <c r="M82" s="118">
        <v>325</v>
      </c>
      <c r="N82" s="119">
        <f t="shared" si="14"/>
        <v>219.16666666666669</v>
      </c>
      <c r="O82" s="117">
        <f t="shared" si="9"/>
        <v>28.222222222222189</v>
      </c>
      <c r="P82" s="117">
        <f t="shared" si="10"/>
        <v>56.444444444444414</v>
      </c>
      <c r="Q82" s="117" t="str">
        <f t="shared" si="11"/>
        <v/>
      </c>
      <c r="R82" s="117">
        <f t="shared" si="12"/>
        <v>151.6944444444444</v>
      </c>
      <c r="S82" s="117">
        <f t="shared" si="13"/>
        <v>-145.08333333333337</v>
      </c>
      <c r="T82" s="120">
        <f t="shared" si="6"/>
        <v>0</v>
      </c>
      <c r="U82" s="116"/>
      <c r="V82" s="117">
        <f t="shared" si="7"/>
        <v>0</v>
      </c>
      <c r="W82" s="112" t="s">
        <v>520</v>
      </c>
    </row>
    <row r="83" spans="2:23" ht="14.25" customHeight="1">
      <c r="B83" s="114"/>
      <c r="C83" s="114">
        <v>103100077</v>
      </c>
      <c r="D83" s="131" t="s">
        <v>136</v>
      </c>
      <c r="E83" s="114" t="s">
        <v>44</v>
      </c>
      <c r="F83" s="116">
        <v>860</v>
      </c>
      <c r="G83" s="116">
        <v>805</v>
      </c>
      <c r="H83" s="116">
        <v>665</v>
      </c>
      <c r="I83" s="116">
        <v>775</v>
      </c>
      <c r="J83" s="116">
        <v>846</v>
      </c>
      <c r="K83" s="116">
        <v>845</v>
      </c>
      <c r="L83" s="117">
        <f t="shared" si="5"/>
        <v>799.33333333333337</v>
      </c>
      <c r="M83" s="118">
        <v>766</v>
      </c>
      <c r="N83" s="119">
        <f t="shared" si="14"/>
        <v>-33.333333333333371</v>
      </c>
      <c r="O83" s="117">
        <f t="shared" si="9"/>
        <v>213.15555555555534</v>
      </c>
      <c r="P83" s="117">
        <f t="shared" si="10"/>
        <v>426.3111111111109</v>
      </c>
      <c r="Q83" s="117" t="str">
        <f t="shared" si="11"/>
        <v/>
      </c>
      <c r="R83" s="117">
        <f t="shared" si="12"/>
        <v>1145.711111111111</v>
      </c>
      <c r="S83" s="117">
        <f t="shared" si="13"/>
        <v>592.86666666666656</v>
      </c>
      <c r="T83" s="120">
        <f t="shared" si="6"/>
        <v>600</v>
      </c>
      <c r="U83" s="116"/>
      <c r="V83" s="117">
        <f t="shared" si="7"/>
        <v>600</v>
      </c>
      <c r="W83" s="112" t="s">
        <v>521</v>
      </c>
    </row>
    <row r="84" spans="2:23" ht="14.25" customHeight="1">
      <c r="B84" s="116"/>
      <c r="C84" s="116">
        <v>103100081</v>
      </c>
      <c r="D84" s="132" t="s">
        <v>182</v>
      </c>
      <c r="E84" s="115" t="s">
        <v>429</v>
      </c>
      <c r="F84" s="116">
        <v>60</v>
      </c>
      <c r="G84" s="116">
        <v>44</v>
      </c>
      <c r="H84" s="116">
        <v>53</v>
      </c>
      <c r="I84" s="116">
        <v>63</v>
      </c>
      <c r="J84" s="116">
        <v>69</v>
      </c>
      <c r="K84" s="116">
        <v>94</v>
      </c>
      <c r="L84" s="117">
        <f t="shared" si="5"/>
        <v>63.833333333333336</v>
      </c>
      <c r="M84" s="118">
        <v>50</v>
      </c>
      <c r="N84" s="119">
        <f t="shared" si="14"/>
        <v>-13.833333333333336</v>
      </c>
      <c r="O84" s="117">
        <f t="shared" si="9"/>
        <v>17.022222222222204</v>
      </c>
      <c r="P84" s="117">
        <f t="shared" si="10"/>
        <v>34.044444444444423</v>
      </c>
      <c r="Q84" s="117" t="str">
        <f t="shared" si="11"/>
        <v/>
      </c>
      <c r="R84" s="117">
        <f t="shared" si="12"/>
        <v>91.49444444444444</v>
      </c>
      <c r="S84" s="117">
        <f t="shared" si="13"/>
        <v>58.516666666666652</v>
      </c>
      <c r="T84" s="120">
        <v>100</v>
      </c>
      <c r="U84" s="116"/>
      <c r="V84" s="117">
        <f t="shared" si="7"/>
        <v>100</v>
      </c>
      <c r="W84" s="112" t="s">
        <v>523</v>
      </c>
    </row>
    <row r="85" spans="2:23" ht="14.25" customHeight="1">
      <c r="B85" s="114"/>
      <c r="C85" s="114">
        <v>103100082</v>
      </c>
      <c r="D85" s="131" t="s">
        <v>345</v>
      </c>
      <c r="E85" s="115" t="s">
        <v>19</v>
      </c>
      <c r="F85" s="116">
        <v>0</v>
      </c>
      <c r="G85" s="116">
        <v>0</v>
      </c>
      <c r="H85" s="116">
        <v>0</v>
      </c>
      <c r="I85" s="116">
        <v>0</v>
      </c>
      <c r="J85" s="116">
        <v>0</v>
      </c>
      <c r="K85" s="116">
        <v>0</v>
      </c>
      <c r="L85" s="117">
        <f t="shared" si="5"/>
        <v>0</v>
      </c>
      <c r="M85" s="118">
        <v>0</v>
      </c>
      <c r="N85" s="119">
        <f t="shared" si="14"/>
        <v>0</v>
      </c>
      <c r="O85" s="117">
        <f t="shared" si="9"/>
        <v>0</v>
      </c>
      <c r="P85" s="117">
        <f t="shared" si="10"/>
        <v>0</v>
      </c>
      <c r="Q85" s="117" t="str">
        <f t="shared" si="11"/>
        <v/>
      </c>
      <c r="R85" s="117">
        <f t="shared" si="12"/>
        <v>0</v>
      </c>
      <c r="S85" s="117">
        <f t="shared" si="13"/>
        <v>0</v>
      </c>
      <c r="T85" s="120">
        <f t="shared" si="6"/>
        <v>0</v>
      </c>
      <c r="U85" s="116"/>
      <c r="V85" s="117">
        <f t="shared" si="7"/>
        <v>0</v>
      </c>
      <c r="W85" s="112" t="e">
        <v>#N/A</v>
      </c>
    </row>
    <row r="86" spans="2:23" ht="14.25" customHeight="1">
      <c r="B86" s="114"/>
      <c r="C86" s="114">
        <v>103100088</v>
      </c>
      <c r="D86" s="131" t="s">
        <v>355</v>
      </c>
      <c r="E86" s="114" t="s">
        <v>44</v>
      </c>
      <c r="F86" s="116">
        <v>6805</v>
      </c>
      <c r="G86" s="116">
        <v>7490</v>
      </c>
      <c r="H86" s="116">
        <v>7740</v>
      </c>
      <c r="I86" s="116">
        <v>7555</v>
      </c>
      <c r="J86" s="116">
        <v>7900</v>
      </c>
      <c r="K86" s="116">
        <v>21580</v>
      </c>
      <c r="L86" s="117">
        <f t="shared" si="5"/>
        <v>9845</v>
      </c>
      <c r="M86" s="118">
        <v>2925</v>
      </c>
      <c r="N86" s="119">
        <f t="shared" si="14"/>
        <v>-6920</v>
      </c>
      <c r="O86" s="117">
        <f t="shared" si="9"/>
        <v>2625.3333333333308</v>
      </c>
      <c r="P86" s="117">
        <f t="shared" si="10"/>
        <v>5250.6666666666642</v>
      </c>
      <c r="Q86" s="117" t="str">
        <f t="shared" si="11"/>
        <v>*</v>
      </c>
      <c r="R86" s="117">
        <f t="shared" si="12"/>
        <v>14111.166666666664</v>
      </c>
      <c r="S86" s="117">
        <f t="shared" si="13"/>
        <v>13811.499999999998</v>
      </c>
      <c r="T86" s="120">
        <f t="shared" ref="T86:T149" si="15">IF(S86&gt;8999,(CEILING(S86,1000)),IF(S86&gt;4999,(CEILING(S86,500)),IF(S86&gt;899,(CEILING(S86,300)),IF(S86&gt;99,(CEILING(S86,50)),IF(S86&gt;49,(CEILING(S86,30)),IF(S86&gt;9,(CEILING(S86,5)),IF(S86&lt;=0,0,S86)))))))</f>
        <v>14000</v>
      </c>
      <c r="U86" s="116"/>
      <c r="V86" s="117">
        <f t="shared" si="7"/>
        <v>14000</v>
      </c>
      <c r="W86" s="112" t="s">
        <v>520</v>
      </c>
    </row>
    <row r="87" spans="2:23" ht="14.25" customHeight="1">
      <c r="B87" s="114"/>
      <c r="C87" s="114">
        <v>103100089</v>
      </c>
      <c r="D87" s="131" t="s">
        <v>264</v>
      </c>
      <c r="E87" s="114" t="s">
        <v>44</v>
      </c>
      <c r="F87" s="116">
        <v>0</v>
      </c>
      <c r="G87" s="116">
        <v>0</v>
      </c>
      <c r="H87" s="116">
        <v>0</v>
      </c>
      <c r="I87" s="116">
        <v>0</v>
      </c>
      <c r="J87" s="116">
        <v>0</v>
      </c>
      <c r="K87" s="116">
        <v>0</v>
      </c>
      <c r="L87" s="117">
        <f t="shared" si="5"/>
        <v>0</v>
      </c>
      <c r="M87" s="118">
        <v>0</v>
      </c>
      <c r="N87" s="119">
        <f t="shared" si="14"/>
        <v>0</v>
      </c>
      <c r="O87" s="117">
        <f t="shared" si="9"/>
        <v>0</v>
      </c>
      <c r="P87" s="117">
        <f t="shared" si="10"/>
        <v>0</v>
      </c>
      <c r="Q87" s="117" t="str">
        <f t="shared" si="11"/>
        <v/>
      </c>
      <c r="R87" s="117">
        <f t="shared" si="12"/>
        <v>0</v>
      </c>
      <c r="S87" s="117">
        <f t="shared" si="13"/>
        <v>0</v>
      </c>
      <c r="T87" s="120">
        <f t="shared" si="15"/>
        <v>0</v>
      </c>
      <c r="U87" s="116"/>
      <c r="V87" s="117">
        <f t="shared" ref="V87:V150" si="16">T87-U87</f>
        <v>0</v>
      </c>
      <c r="W87" s="112" t="s">
        <v>520</v>
      </c>
    </row>
    <row r="88" spans="2:23" ht="14.25" customHeight="1">
      <c r="B88" s="116"/>
      <c r="C88" s="116">
        <v>103100090</v>
      </c>
      <c r="D88" s="132" t="s">
        <v>219</v>
      </c>
      <c r="E88" s="116" t="s">
        <v>44</v>
      </c>
      <c r="F88" s="116">
        <v>476</v>
      </c>
      <c r="G88" s="116">
        <v>515</v>
      </c>
      <c r="H88" s="116">
        <v>445</v>
      </c>
      <c r="I88" s="116">
        <v>415</v>
      </c>
      <c r="J88" s="116">
        <v>389</v>
      </c>
      <c r="K88" s="116">
        <v>299</v>
      </c>
      <c r="L88" s="117">
        <f t="shared" ref="L88:L151" si="17">AVERAGE(F88:K88)</f>
        <v>423.16666666666669</v>
      </c>
      <c r="M88" s="118">
        <v>714</v>
      </c>
      <c r="N88" s="119">
        <f t="shared" si="14"/>
        <v>290.83333333333331</v>
      </c>
      <c r="O88" s="117">
        <f t="shared" ref="O88:O119" si="18">+L88*(0.0333333333333333)*$E$16</f>
        <v>112.84444444444433</v>
      </c>
      <c r="P88" s="117">
        <f t="shared" ref="P88:P119" si="19">+O88+((L88/30)*$E$16)</f>
        <v>225.68888888888878</v>
      </c>
      <c r="Q88" s="117" t="str">
        <f t="shared" ref="Q88:Q119" si="20">IF(L88=0,"",IF(M88-P88&lt;=0,"*",""))</f>
        <v/>
      </c>
      <c r="R88" s="117">
        <f t="shared" ref="R88:R119" si="21">+O88+((L88/30)*$E$17)</f>
        <v>606.53888888888878</v>
      </c>
      <c r="S88" s="117">
        <f t="shared" ref="S88:S119" si="22">+(R88-O88)+(P88-M88)</f>
        <v>5.3833333333332121</v>
      </c>
      <c r="T88" s="120">
        <v>210</v>
      </c>
      <c r="U88" s="116"/>
      <c r="V88" s="117">
        <f t="shared" si="16"/>
        <v>210</v>
      </c>
      <c r="W88" s="112" t="s">
        <v>521</v>
      </c>
    </row>
    <row r="89" spans="2:23" ht="14.25" customHeight="1">
      <c r="B89" s="116"/>
      <c r="C89" s="116">
        <v>103100091</v>
      </c>
      <c r="D89" s="132" t="s">
        <v>218</v>
      </c>
      <c r="E89" s="116" t="s">
        <v>44</v>
      </c>
      <c r="F89" s="116">
        <v>427</v>
      </c>
      <c r="G89" s="116">
        <v>365</v>
      </c>
      <c r="H89" s="116">
        <v>278</v>
      </c>
      <c r="I89" s="116">
        <v>333</v>
      </c>
      <c r="J89" s="116">
        <v>455</v>
      </c>
      <c r="K89" s="116">
        <v>720</v>
      </c>
      <c r="L89" s="117">
        <f t="shared" si="17"/>
        <v>429.66666666666669</v>
      </c>
      <c r="M89" s="118">
        <v>300</v>
      </c>
      <c r="N89" s="119">
        <f t="shared" si="14"/>
        <v>-129.66666666666669</v>
      </c>
      <c r="O89" s="117">
        <f t="shared" si="18"/>
        <v>114.57777777777765</v>
      </c>
      <c r="P89" s="117">
        <f t="shared" si="19"/>
        <v>229.15555555555545</v>
      </c>
      <c r="Q89" s="117" t="str">
        <f t="shared" si="20"/>
        <v/>
      </c>
      <c r="R89" s="117">
        <f t="shared" si="21"/>
        <v>615.8555555555555</v>
      </c>
      <c r="S89" s="117">
        <f t="shared" si="22"/>
        <v>430.43333333333328</v>
      </c>
      <c r="T89" s="120">
        <v>600</v>
      </c>
      <c r="U89" s="116"/>
      <c r="V89" s="117">
        <f t="shared" si="16"/>
        <v>600</v>
      </c>
      <c r="W89" s="112" t="s">
        <v>521</v>
      </c>
    </row>
    <row r="90" spans="2:23" ht="14.25" customHeight="1">
      <c r="B90" s="116"/>
      <c r="C90" s="116">
        <v>103100092</v>
      </c>
      <c r="D90" s="132" t="s">
        <v>321</v>
      </c>
      <c r="E90" s="116" t="s">
        <v>44</v>
      </c>
      <c r="F90" s="116">
        <v>60</v>
      </c>
      <c r="G90" s="116">
        <v>600</v>
      </c>
      <c r="H90" s="116">
        <v>60</v>
      </c>
      <c r="I90" s="116">
        <v>360</v>
      </c>
      <c r="J90" s="116">
        <v>130</v>
      </c>
      <c r="K90" s="116">
        <v>220</v>
      </c>
      <c r="L90" s="117">
        <f t="shared" si="17"/>
        <v>238.33333333333334</v>
      </c>
      <c r="M90" s="118">
        <v>270</v>
      </c>
      <c r="N90" s="119">
        <f t="shared" ref="N90:N121" si="23">M90-L90</f>
        <v>31.666666666666657</v>
      </c>
      <c r="O90" s="117">
        <f t="shared" si="18"/>
        <v>63.555555555555493</v>
      </c>
      <c r="P90" s="117">
        <f t="shared" si="19"/>
        <v>127.11111111111106</v>
      </c>
      <c r="Q90" s="117" t="str">
        <f t="shared" si="20"/>
        <v/>
      </c>
      <c r="R90" s="117">
        <f t="shared" si="21"/>
        <v>341.61111111111103</v>
      </c>
      <c r="S90" s="117">
        <f t="shared" si="22"/>
        <v>135.1666666666666</v>
      </c>
      <c r="T90" s="120">
        <v>300</v>
      </c>
      <c r="U90" s="116"/>
      <c r="V90" s="117">
        <f t="shared" si="16"/>
        <v>300</v>
      </c>
      <c r="W90" s="112" t="s">
        <v>521</v>
      </c>
    </row>
    <row r="91" spans="2:23" ht="14.25" customHeight="1">
      <c r="B91" s="114"/>
      <c r="C91" s="114">
        <v>103100093</v>
      </c>
      <c r="D91" s="131" t="s">
        <v>125</v>
      </c>
      <c r="E91" s="114" t="s">
        <v>44</v>
      </c>
      <c r="F91" s="116">
        <v>360</v>
      </c>
      <c r="G91" s="116">
        <v>240</v>
      </c>
      <c r="H91" s="116">
        <v>390</v>
      </c>
      <c r="I91" s="116">
        <v>510</v>
      </c>
      <c r="J91" s="116">
        <v>360</v>
      </c>
      <c r="K91" s="116">
        <v>420</v>
      </c>
      <c r="L91" s="117">
        <f t="shared" si="17"/>
        <v>380</v>
      </c>
      <c r="M91" s="118">
        <v>480</v>
      </c>
      <c r="N91" s="119">
        <v>0</v>
      </c>
      <c r="O91" s="117">
        <f t="shared" si="18"/>
        <v>101.33333333333323</v>
      </c>
      <c r="P91" s="117">
        <f t="shared" si="19"/>
        <v>202.66666666666657</v>
      </c>
      <c r="Q91" s="117" t="str">
        <f t="shared" si="20"/>
        <v/>
      </c>
      <c r="R91" s="117">
        <f t="shared" si="21"/>
        <v>544.66666666666652</v>
      </c>
      <c r="S91" s="117">
        <f t="shared" si="22"/>
        <v>165.99999999999983</v>
      </c>
      <c r="T91" s="120">
        <v>300</v>
      </c>
      <c r="U91" s="116"/>
      <c r="V91" s="117">
        <f t="shared" si="16"/>
        <v>300</v>
      </c>
      <c r="W91" s="112" t="s">
        <v>523</v>
      </c>
    </row>
    <row r="92" spans="2:23" ht="14.25" customHeight="1">
      <c r="B92" s="114"/>
      <c r="C92" s="114">
        <v>103100094</v>
      </c>
      <c r="D92" s="131" t="s">
        <v>200</v>
      </c>
      <c r="E92" s="114" t="s">
        <v>425</v>
      </c>
      <c r="F92" s="116">
        <v>6</v>
      </c>
      <c r="G92" s="116">
        <v>0</v>
      </c>
      <c r="H92" s="116">
        <v>0</v>
      </c>
      <c r="I92" s="116">
        <v>0</v>
      </c>
      <c r="J92" s="116">
        <v>0</v>
      </c>
      <c r="K92" s="116">
        <v>0</v>
      </c>
      <c r="L92" s="117">
        <f t="shared" si="17"/>
        <v>1</v>
      </c>
      <c r="M92" s="118">
        <v>11</v>
      </c>
      <c r="N92" s="119">
        <f t="shared" si="23"/>
        <v>10</v>
      </c>
      <c r="O92" s="117">
        <f t="shared" si="18"/>
        <v>0.26666666666666639</v>
      </c>
      <c r="P92" s="117">
        <f t="shared" si="19"/>
        <v>0.53333333333333299</v>
      </c>
      <c r="Q92" s="117" t="str">
        <f t="shared" si="20"/>
        <v/>
      </c>
      <c r="R92" s="117">
        <f t="shared" si="21"/>
        <v>1.4333333333333331</v>
      </c>
      <c r="S92" s="117">
        <f t="shared" si="22"/>
        <v>-9.3000000000000007</v>
      </c>
      <c r="T92" s="120">
        <f t="shared" si="15"/>
        <v>0</v>
      </c>
      <c r="U92" s="116"/>
      <c r="V92" s="117">
        <f t="shared" si="16"/>
        <v>0</v>
      </c>
      <c r="W92" s="112" t="s">
        <v>522</v>
      </c>
    </row>
    <row r="93" spans="2:23" ht="14.25" customHeight="1">
      <c r="B93" s="114"/>
      <c r="C93" s="114">
        <v>103100095</v>
      </c>
      <c r="D93" s="131" t="s">
        <v>201</v>
      </c>
      <c r="E93" s="114" t="s">
        <v>44</v>
      </c>
      <c r="F93" s="116">
        <v>1630</v>
      </c>
      <c r="G93" s="116">
        <v>1690</v>
      </c>
      <c r="H93" s="116">
        <v>2020</v>
      </c>
      <c r="I93" s="116">
        <v>3160</v>
      </c>
      <c r="J93" s="116">
        <v>1770</v>
      </c>
      <c r="K93" s="116">
        <v>2790</v>
      </c>
      <c r="L93" s="117">
        <f t="shared" si="17"/>
        <v>2176.6666666666665</v>
      </c>
      <c r="M93" s="118">
        <v>16910</v>
      </c>
      <c r="N93" s="119">
        <f t="shared" si="23"/>
        <v>14733.333333333334</v>
      </c>
      <c r="O93" s="117">
        <f t="shared" si="18"/>
        <v>580.44444444444377</v>
      </c>
      <c r="P93" s="117">
        <f t="shared" si="19"/>
        <v>1160.8888888888882</v>
      </c>
      <c r="Q93" s="117" t="str">
        <f t="shared" si="20"/>
        <v/>
      </c>
      <c r="R93" s="117">
        <f t="shared" si="21"/>
        <v>3119.8888888888882</v>
      </c>
      <c r="S93" s="117">
        <f t="shared" si="22"/>
        <v>-13209.666666666668</v>
      </c>
      <c r="T93" s="120">
        <f t="shared" si="15"/>
        <v>0</v>
      </c>
      <c r="U93" s="116"/>
      <c r="V93" s="117">
        <f t="shared" si="16"/>
        <v>0</v>
      </c>
      <c r="W93" s="112" t="s">
        <v>520</v>
      </c>
    </row>
    <row r="94" spans="2:23" ht="14.25" customHeight="1">
      <c r="B94" s="114"/>
      <c r="C94" s="114">
        <v>103100096</v>
      </c>
      <c r="D94" s="131" t="s">
        <v>380</v>
      </c>
      <c r="E94" s="114" t="s">
        <v>21</v>
      </c>
      <c r="F94" s="116">
        <v>0</v>
      </c>
      <c r="G94" s="116">
        <v>0</v>
      </c>
      <c r="H94" s="116">
        <v>0</v>
      </c>
      <c r="I94" s="116">
        <v>0</v>
      </c>
      <c r="J94" s="116">
        <v>0</v>
      </c>
      <c r="K94" s="116">
        <v>0</v>
      </c>
      <c r="L94" s="117">
        <f t="shared" si="17"/>
        <v>0</v>
      </c>
      <c r="M94" s="118">
        <v>0</v>
      </c>
      <c r="N94" s="119">
        <f t="shared" si="23"/>
        <v>0</v>
      </c>
      <c r="O94" s="117">
        <f t="shared" si="18"/>
        <v>0</v>
      </c>
      <c r="P94" s="117">
        <f t="shared" si="19"/>
        <v>0</v>
      </c>
      <c r="Q94" s="117" t="str">
        <f t="shared" si="20"/>
        <v/>
      </c>
      <c r="R94" s="117">
        <f t="shared" si="21"/>
        <v>0</v>
      </c>
      <c r="S94" s="117">
        <f t="shared" si="22"/>
        <v>0</v>
      </c>
      <c r="T94" s="120">
        <f t="shared" si="15"/>
        <v>0</v>
      </c>
      <c r="U94" s="116"/>
      <c r="V94" s="117">
        <f t="shared" si="16"/>
        <v>0</v>
      </c>
      <c r="W94" s="112" t="s">
        <v>522</v>
      </c>
    </row>
    <row r="95" spans="2:23" ht="14.25" customHeight="1">
      <c r="B95" s="114"/>
      <c r="C95" s="114">
        <v>103100097</v>
      </c>
      <c r="D95" s="131" t="s">
        <v>336</v>
      </c>
      <c r="E95" s="115" t="s">
        <v>44</v>
      </c>
      <c r="F95" s="116">
        <v>3682</v>
      </c>
      <c r="G95" s="116">
        <v>3896</v>
      </c>
      <c r="H95" s="116">
        <v>3514</v>
      </c>
      <c r="I95" s="116">
        <v>3488</v>
      </c>
      <c r="J95" s="116">
        <v>4084</v>
      </c>
      <c r="K95" s="116">
        <v>5764</v>
      </c>
      <c r="L95" s="117">
        <f t="shared" si="17"/>
        <v>4071.3333333333335</v>
      </c>
      <c r="M95" s="118">
        <v>2928</v>
      </c>
      <c r="N95" s="119">
        <f t="shared" si="23"/>
        <v>-1143.3333333333335</v>
      </c>
      <c r="O95" s="117">
        <f t="shared" si="18"/>
        <v>1085.6888888888877</v>
      </c>
      <c r="P95" s="117">
        <f t="shared" si="19"/>
        <v>2171.3777777777768</v>
      </c>
      <c r="Q95" s="117" t="str">
        <f t="shared" si="20"/>
        <v/>
      </c>
      <c r="R95" s="117">
        <f t="shared" si="21"/>
        <v>5835.5777777777766</v>
      </c>
      <c r="S95" s="117">
        <f t="shared" si="22"/>
        <v>3993.2666666666655</v>
      </c>
      <c r="T95" s="120">
        <f t="shared" si="15"/>
        <v>4200</v>
      </c>
      <c r="U95" s="116"/>
      <c r="V95" s="117">
        <f t="shared" si="16"/>
        <v>4200</v>
      </c>
      <c r="W95" s="112" t="s">
        <v>523</v>
      </c>
    </row>
    <row r="96" spans="2:23" ht="14.25" customHeight="1">
      <c r="B96" s="116"/>
      <c r="C96" s="116">
        <v>103100098</v>
      </c>
      <c r="D96" s="132" t="s">
        <v>92</v>
      </c>
      <c r="E96" s="116" t="s">
        <v>44</v>
      </c>
      <c r="F96" s="116">
        <v>497</v>
      </c>
      <c r="G96" s="116">
        <v>443</v>
      </c>
      <c r="H96" s="116">
        <v>356</v>
      </c>
      <c r="I96" s="116">
        <v>321</v>
      </c>
      <c r="J96" s="116">
        <v>370</v>
      </c>
      <c r="K96" s="116">
        <v>476</v>
      </c>
      <c r="L96" s="117">
        <f t="shared" si="17"/>
        <v>410.5</v>
      </c>
      <c r="M96" s="118">
        <v>924</v>
      </c>
      <c r="N96" s="119">
        <f t="shared" si="23"/>
        <v>513.5</v>
      </c>
      <c r="O96" s="117">
        <f t="shared" si="18"/>
        <v>109.46666666666655</v>
      </c>
      <c r="P96" s="117">
        <f t="shared" si="19"/>
        <v>218.93333333333322</v>
      </c>
      <c r="Q96" s="117" t="str">
        <f t="shared" si="20"/>
        <v/>
      </c>
      <c r="R96" s="117">
        <f t="shared" si="21"/>
        <v>588.38333333333321</v>
      </c>
      <c r="S96" s="117">
        <f t="shared" si="22"/>
        <v>-226.1500000000002</v>
      </c>
      <c r="T96" s="120">
        <f t="shared" si="15"/>
        <v>0</v>
      </c>
      <c r="U96" s="116"/>
      <c r="V96" s="117">
        <f t="shared" si="16"/>
        <v>0</v>
      </c>
      <c r="W96" s="112" t="s">
        <v>521</v>
      </c>
    </row>
    <row r="97" spans="2:23" ht="14.25" customHeight="1">
      <c r="B97" s="114"/>
      <c r="C97" s="114">
        <v>103100099</v>
      </c>
      <c r="D97" s="131" t="s">
        <v>91</v>
      </c>
      <c r="E97" s="114" t="s">
        <v>422</v>
      </c>
      <c r="F97" s="116">
        <v>0</v>
      </c>
      <c r="G97" s="116">
        <v>3</v>
      </c>
      <c r="H97" s="116">
        <v>0</v>
      </c>
      <c r="I97" s="116">
        <v>0</v>
      </c>
      <c r="J97" s="116">
        <v>0</v>
      </c>
      <c r="K97" s="116">
        <v>0</v>
      </c>
      <c r="L97" s="117">
        <f t="shared" si="17"/>
        <v>0.5</v>
      </c>
      <c r="M97" s="118">
        <v>14</v>
      </c>
      <c r="N97" s="119">
        <f t="shared" si="23"/>
        <v>13.5</v>
      </c>
      <c r="O97" s="117">
        <f t="shared" si="18"/>
        <v>0.13333333333333319</v>
      </c>
      <c r="P97" s="117">
        <f t="shared" si="19"/>
        <v>0.2666666666666665</v>
      </c>
      <c r="Q97" s="117" t="str">
        <f t="shared" si="20"/>
        <v/>
      </c>
      <c r="R97" s="117">
        <f t="shared" si="21"/>
        <v>0.71666666666666656</v>
      </c>
      <c r="S97" s="117">
        <f t="shared" si="22"/>
        <v>-13.15</v>
      </c>
      <c r="T97" s="120">
        <f t="shared" si="15"/>
        <v>0</v>
      </c>
      <c r="U97" s="116"/>
      <c r="V97" s="117">
        <f t="shared" si="16"/>
        <v>0</v>
      </c>
      <c r="W97" s="112" t="s">
        <v>521</v>
      </c>
    </row>
    <row r="98" spans="2:23" ht="14.25" customHeight="1">
      <c r="B98" s="114"/>
      <c r="C98" s="114">
        <v>103100100</v>
      </c>
      <c r="D98" s="131" t="s">
        <v>245</v>
      </c>
      <c r="E98" s="114" t="s">
        <v>44</v>
      </c>
      <c r="F98" s="116">
        <v>0</v>
      </c>
      <c r="G98" s="116">
        <v>0</v>
      </c>
      <c r="H98" s="116">
        <v>0</v>
      </c>
      <c r="I98" s="116">
        <v>0</v>
      </c>
      <c r="J98" s="116">
        <v>0</v>
      </c>
      <c r="K98" s="116">
        <v>0</v>
      </c>
      <c r="L98" s="117">
        <f t="shared" si="17"/>
        <v>0</v>
      </c>
      <c r="M98" s="118">
        <v>0</v>
      </c>
      <c r="N98" s="119">
        <f t="shared" si="23"/>
        <v>0</v>
      </c>
      <c r="O98" s="117">
        <f t="shared" si="18"/>
        <v>0</v>
      </c>
      <c r="P98" s="117">
        <f t="shared" si="19"/>
        <v>0</v>
      </c>
      <c r="Q98" s="117" t="str">
        <f t="shared" si="20"/>
        <v/>
      </c>
      <c r="R98" s="117">
        <f t="shared" si="21"/>
        <v>0</v>
      </c>
      <c r="S98" s="117">
        <f t="shared" si="22"/>
        <v>0</v>
      </c>
      <c r="T98" s="120">
        <f t="shared" si="15"/>
        <v>0</v>
      </c>
      <c r="U98" s="116"/>
      <c r="V98" s="117">
        <f t="shared" si="16"/>
        <v>0</v>
      </c>
      <c r="W98" s="112" t="s">
        <v>522</v>
      </c>
    </row>
    <row r="99" spans="2:23" ht="14.25" customHeight="1">
      <c r="B99" s="121"/>
      <c r="C99" s="116">
        <v>103100103</v>
      </c>
      <c r="D99" s="131" t="s">
        <v>93</v>
      </c>
      <c r="E99" s="116" t="s">
        <v>44</v>
      </c>
      <c r="F99" s="116">
        <v>0</v>
      </c>
      <c r="G99" s="116">
        <v>0</v>
      </c>
      <c r="H99" s="116">
        <v>0</v>
      </c>
      <c r="I99" s="116">
        <v>0</v>
      </c>
      <c r="J99" s="116">
        <v>0</v>
      </c>
      <c r="K99" s="116">
        <v>0</v>
      </c>
      <c r="L99" s="117">
        <f t="shared" si="17"/>
        <v>0</v>
      </c>
      <c r="M99" s="118">
        <v>0</v>
      </c>
      <c r="N99" s="119">
        <f t="shared" si="23"/>
        <v>0</v>
      </c>
      <c r="O99" s="117">
        <f t="shared" si="18"/>
        <v>0</v>
      </c>
      <c r="P99" s="117">
        <f t="shared" si="19"/>
        <v>0</v>
      </c>
      <c r="Q99" s="117" t="str">
        <f t="shared" si="20"/>
        <v/>
      </c>
      <c r="R99" s="117">
        <f t="shared" si="21"/>
        <v>0</v>
      </c>
      <c r="S99" s="117">
        <f t="shared" si="22"/>
        <v>0</v>
      </c>
      <c r="T99" s="120">
        <f t="shared" si="15"/>
        <v>0</v>
      </c>
      <c r="U99" s="116"/>
      <c r="V99" s="117">
        <f t="shared" si="16"/>
        <v>0</v>
      </c>
      <c r="W99" s="112" t="s">
        <v>523</v>
      </c>
    </row>
    <row r="100" spans="2:23" ht="14.25" customHeight="1">
      <c r="B100" s="114"/>
      <c r="C100" s="114">
        <v>103100104</v>
      </c>
      <c r="D100" s="131" t="s">
        <v>254</v>
      </c>
      <c r="E100" s="114" t="s">
        <v>44</v>
      </c>
      <c r="F100" s="116">
        <v>0</v>
      </c>
      <c r="G100" s="116">
        <v>0</v>
      </c>
      <c r="H100" s="116">
        <v>0</v>
      </c>
      <c r="I100" s="116">
        <v>0</v>
      </c>
      <c r="J100" s="116">
        <v>0</v>
      </c>
      <c r="K100" s="116">
        <v>0</v>
      </c>
      <c r="L100" s="117">
        <f t="shared" si="17"/>
        <v>0</v>
      </c>
      <c r="M100" s="118">
        <v>0</v>
      </c>
      <c r="N100" s="119">
        <f t="shared" si="23"/>
        <v>0</v>
      </c>
      <c r="O100" s="117">
        <f t="shared" si="18"/>
        <v>0</v>
      </c>
      <c r="P100" s="117">
        <f t="shared" si="19"/>
        <v>0</v>
      </c>
      <c r="Q100" s="117" t="str">
        <f t="shared" si="20"/>
        <v/>
      </c>
      <c r="R100" s="117">
        <f t="shared" si="21"/>
        <v>0</v>
      </c>
      <c r="S100" s="117">
        <f t="shared" si="22"/>
        <v>0</v>
      </c>
      <c r="T100" s="120">
        <f t="shared" si="15"/>
        <v>0</v>
      </c>
      <c r="U100" s="116"/>
      <c r="V100" s="117">
        <f t="shared" si="16"/>
        <v>0</v>
      </c>
      <c r="W100" s="112" t="s">
        <v>521</v>
      </c>
    </row>
    <row r="101" spans="2:23" ht="14.25" customHeight="1">
      <c r="B101" s="114"/>
      <c r="C101" s="114">
        <v>103100107</v>
      </c>
      <c r="D101" s="131" t="s">
        <v>253</v>
      </c>
      <c r="E101" s="114" t="s">
        <v>44</v>
      </c>
      <c r="F101" s="116">
        <v>0</v>
      </c>
      <c r="G101" s="116">
        <v>0</v>
      </c>
      <c r="H101" s="116">
        <v>0</v>
      </c>
      <c r="I101" s="116">
        <v>0</v>
      </c>
      <c r="J101" s="116">
        <v>0</v>
      </c>
      <c r="K101" s="116">
        <v>0</v>
      </c>
      <c r="L101" s="117">
        <f t="shared" si="17"/>
        <v>0</v>
      </c>
      <c r="M101" s="118">
        <v>0</v>
      </c>
      <c r="N101" s="119">
        <f t="shared" si="23"/>
        <v>0</v>
      </c>
      <c r="O101" s="117">
        <f t="shared" si="18"/>
        <v>0</v>
      </c>
      <c r="P101" s="117">
        <f t="shared" si="19"/>
        <v>0</v>
      </c>
      <c r="Q101" s="117" t="str">
        <f t="shared" si="20"/>
        <v/>
      </c>
      <c r="R101" s="117">
        <f t="shared" si="21"/>
        <v>0</v>
      </c>
      <c r="S101" s="117">
        <f t="shared" si="22"/>
        <v>0</v>
      </c>
      <c r="T101" s="120">
        <f t="shared" si="15"/>
        <v>0</v>
      </c>
      <c r="U101" s="116"/>
      <c r="V101" s="117">
        <f t="shared" si="16"/>
        <v>0</v>
      </c>
      <c r="W101" s="112" t="s">
        <v>521</v>
      </c>
    </row>
    <row r="102" spans="2:23" ht="14.25" customHeight="1">
      <c r="B102" s="114"/>
      <c r="C102" s="114">
        <v>103100108</v>
      </c>
      <c r="D102" s="131" t="s">
        <v>97</v>
      </c>
      <c r="E102" s="114" t="s">
        <v>44</v>
      </c>
      <c r="F102" s="116">
        <v>56</v>
      </c>
      <c r="G102" s="116">
        <v>138</v>
      </c>
      <c r="H102" s="116">
        <v>60</v>
      </c>
      <c r="I102" s="116">
        <v>88</v>
      </c>
      <c r="J102" s="116">
        <v>88</v>
      </c>
      <c r="K102" s="116">
        <v>80</v>
      </c>
      <c r="L102" s="117">
        <f t="shared" si="17"/>
        <v>85</v>
      </c>
      <c r="M102" s="118">
        <v>680</v>
      </c>
      <c r="N102" s="119">
        <f t="shared" si="23"/>
        <v>595</v>
      </c>
      <c r="O102" s="117">
        <f t="shared" si="18"/>
        <v>22.666666666666643</v>
      </c>
      <c r="P102" s="117">
        <f t="shared" si="19"/>
        <v>45.333333333333314</v>
      </c>
      <c r="Q102" s="117" t="str">
        <f t="shared" si="20"/>
        <v/>
      </c>
      <c r="R102" s="117">
        <f t="shared" si="21"/>
        <v>121.83333333333331</v>
      </c>
      <c r="S102" s="117">
        <f t="shared" si="22"/>
        <v>-535.50000000000011</v>
      </c>
      <c r="T102" s="120">
        <f t="shared" si="15"/>
        <v>0</v>
      </c>
      <c r="U102" s="116"/>
      <c r="V102" s="117">
        <f t="shared" si="16"/>
        <v>0</v>
      </c>
      <c r="W102" s="112" t="s">
        <v>521</v>
      </c>
    </row>
    <row r="103" spans="2:23" ht="14.25" customHeight="1">
      <c r="B103" s="114"/>
      <c r="C103" s="114">
        <v>103100110</v>
      </c>
      <c r="D103" s="131" t="s">
        <v>90</v>
      </c>
      <c r="E103" s="114" t="s">
        <v>44</v>
      </c>
      <c r="F103" s="116">
        <v>66</v>
      </c>
      <c r="G103" s="116">
        <v>42</v>
      </c>
      <c r="H103" s="116">
        <v>0</v>
      </c>
      <c r="I103" s="116">
        <v>0</v>
      </c>
      <c r="J103" s="116">
        <v>0</v>
      </c>
      <c r="K103" s="116">
        <v>46</v>
      </c>
      <c r="L103" s="117">
        <f t="shared" si="17"/>
        <v>25.666666666666668</v>
      </c>
      <c r="M103" s="118">
        <v>62</v>
      </c>
      <c r="N103" s="119">
        <f t="shared" si="23"/>
        <v>36.333333333333329</v>
      </c>
      <c r="O103" s="117">
        <f t="shared" si="18"/>
        <v>6.8444444444444379</v>
      </c>
      <c r="P103" s="117">
        <f t="shared" si="19"/>
        <v>13.688888888888883</v>
      </c>
      <c r="Q103" s="117" t="str">
        <f t="shared" si="20"/>
        <v/>
      </c>
      <c r="R103" s="117">
        <f t="shared" si="21"/>
        <v>36.788888888888884</v>
      </c>
      <c r="S103" s="117">
        <f t="shared" si="22"/>
        <v>-18.366666666666671</v>
      </c>
      <c r="T103" s="120">
        <v>50</v>
      </c>
      <c r="U103" s="116"/>
      <c r="V103" s="117">
        <f t="shared" si="16"/>
        <v>50</v>
      </c>
      <c r="W103" s="112" t="s">
        <v>522</v>
      </c>
    </row>
    <row r="104" spans="2:23" ht="14.25" customHeight="1">
      <c r="B104" s="114"/>
      <c r="C104" s="114">
        <v>103100111</v>
      </c>
      <c r="D104" s="131" t="s">
        <v>339</v>
      </c>
      <c r="E104" s="114" t="s">
        <v>44</v>
      </c>
      <c r="F104" s="116">
        <v>0</v>
      </c>
      <c r="G104" s="116">
        <v>0</v>
      </c>
      <c r="H104" s="116">
        <v>0</v>
      </c>
      <c r="I104" s="116">
        <v>0</v>
      </c>
      <c r="J104" s="116">
        <v>0</v>
      </c>
      <c r="K104" s="116">
        <v>0</v>
      </c>
      <c r="L104" s="117">
        <f t="shared" si="17"/>
        <v>0</v>
      </c>
      <c r="M104" s="118">
        <v>0</v>
      </c>
      <c r="N104" s="119">
        <f t="shared" si="23"/>
        <v>0</v>
      </c>
      <c r="O104" s="117">
        <f t="shared" si="18"/>
        <v>0</v>
      </c>
      <c r="P104" s="117">
        <f t="shared" si="19"/>
        <v>0</v>
      </c>
      <c r="Q104" s="117" t="str">
        <f t="shared" si="20"/>
        <v/>
      </c>
      <c r="R104" s="117">
        <f t="shared" si="21"/>
        <v>0</v>
      </c>
      <c r="S104" s="117">
        <f t="shared" si="22"/>
        <v>0</v>
      </c>
      <c r="T104" s="120">
        <f t="shared" si="15"/>
        <v>0</v>
      </c>
      <c r="U104" s="116"/>
      <c r="V104" s="117">
        <f t="shared" si="16"/>
        <v>0</v>
      </c>
      <c r="W104" s="112" t="s">
        <v>520</v>
      </c>
    </row>
    <row r="105" spans="2:23" ht="14.25" customHeight="1">
      <c r="B105" s="114"/>
      <c r="C105" s="114">
        <v>103100113</v>
      </c>
      <c r="D105" s="131" t="s">
        <v>356</v>
      </c>
      <c r="E105" s="115" t="s">
        <v>44</v>
      </c>
      <c r="F105" s="116">
        <v>0</v>
      </c>
      <c r="G105" s="116">
        <v>0</v>
      </c>
      <c r="H105" s="116">
        <v>0</v>
      </c>
      <c r="I105" s="116">
        <v>0</v>
      </c>
      <c r="J105" s="116">
        <v>0</v>
      </c>
      <c r="K105" s="116">
        <v>0</v>
      </c>
      <c r="L105" s="117">
        <f t="shared" si="17"/>
        <v>0</v>
      </c>
      <c r="M105" s="118">
        <v>0</v>
      </c>
      <c r="N105" s="119">
        <f t="shared" si="23"/>
        <v>0</v>
      </c>
      <c r="O105" s="117">
        <f t="shared" si="18"/>
        <v>0</v>
      </c>
      <c r="P105" s="117">
        <f t="shared" si="19"/>
        <v>0</v>
      </c>
      <c r="Q105" s="117" t="str">
        <f t="shared" si="20"/>
        <v/>
      </c>
      <c r="R105" s="117">
        <f t="shared" si="21"/>
        <v>0</v>
      </c>
      <c r="S105" s="117">
        <f t="shared" si="22"/>
        <v>0</v>
      </c>
      <c r="T105" s="120">
        <f t="shared" si="15"/>
        <v>0</v>
      </c>
      <c r="U105" s="116"/>
      <c r="V105" s="117">
        <f t="shared" si="16"/>
        <v>0</v>
      </c>
      <c r="W105" s="112" t="s">
        <v>523</v>
      </c>
    </row>
    <row r="106" spans="2:23" ht="14.25" customHeight="1">
      <c r="B106" s="114"/>
      <c r="C106" s="114">
        <v>103100114</v>
      </c>
      <c r="D106" s="131" t="s">
        <v>346</v>
      </c>
      <c r="E106" s="114" t="s">
        <v>44</v>
      </c>
      <c r="F106" s="116">
        <v>0</v>
      </c>
      <c r="G106" s="116">
        <v>0</v>
      </c>
      <c r="H106" s="116">
        <v>0</v>
      </c>
      <c r="I106" s="116">
        <v>0</v>
      </c>
      <c r="J106" s="116">
        <v>0</v>
      </c>
      <c r="K106" s="116">
        <v>0</v>
      </c>
      <c r="L106" s="117">
        <f t="shared" si="17"/>
        <v>0</v>
      </c>
      <c r="M106" s="118">
        <v>0</v>
      </c>
      <c r="N106" s="119">
        <f t="shared" si="23"/>
        <v>0</v>
      </c>
      <c r="O106" s="117">
        <f t="shared" si="18"/>
        <v>0</v>
      </c>
      <c r="P106" s="117">
        <f t="shared" si="19"/>
        <v>0</v>
      </c>
      <c r="Q106" s="117" t="str">
        <f t="shared" si="20"/>
        <v/>
      </c>
      <c r="R106" s="117">
        <f t="shared" si="21"/>
        <v>0</v>
      </c>
      <c r="S106" s="117">
        <f t="shared" si="22"/>
        <v>0</v>
      </c>
      <c r="T106" s="120">
        <f t="shared" si="15"/>
        <v>0</v>
      </c>
      <c r="U106" s="116"/>
      <c r="V106" s="117">
        <f t="shared" si="16"/>
        <v>0</v>
      </c>
      <c r="W106" s="112" t="s">
        <v>523</v>
      </c>
    </row>
    <row r="107" spans="2:23" ht="14.25" customHeight="1">
      <c r="B107" s="116"/>
      <c r="C107" s="116">
        <v>103100115</v>
      </c>
      <c r="D107" s="132" t="s">
        <v>357</v>
      </c>
      <c r="E107" s="116" t="s">
        <v>430</v>
      </c>
      <c r="F107" s="116">
        <v>0</v>
      </c>
      <c r="G107" s="116">
        <v>0</v>
      </c>
      <c r="H107" s="116">
        <v>0</v>
      </c>
      <c r="I107" s="116">
        <v>0</v>
      </c>
      <c r="J107" s="116">
        <v>0</v>
      </c>
      <c r="K107" s="116">
        <v>0</v>
      </c>
      <c r="L107" s="117">
        <f t="shared" si="17"/>
        <v>0</v>
      </c>
      <c r="M107" s="118">
        <v>0</v>
      </c>
      <c r="N107" s="119">
        <f t="shared" si="23"/>
        <v>0</v>
      </c>
      <c r="O107" s="117">
        <f t="shared" si="18"/>
        <v>0</v>
      </c>
      <c r="P107" s="117">
        <f t="shared" si="19"/>
        <v>0</v>
      </c>
      <c r="Q107" s="117" t="str">
        <f t="shared" si="20"/>
        <v/>
      </c>
      <c r="R107" s="117">
        <f t="shared" si="21"/>
        <v>0</v>
      </c>
      <c r="S107" s="117">
        <f t="shared" si="22"/>
        <v>0</v>
      </c>
      <c r="T107" s="120">
        <f t="shared" si="15"/>
        <v>0</v>
      </c>
      <c r="U107" s="116"/>
      <c r="V107" s="117">
        <f t="shared" si="16"/>
        <v>0</v>
      </c>
      <c r="W107" s="112" t="s">
        <v>523</v>
      </c>
    </row>
    <row r="108" spans="2:23" ht="14.25" customHeight="1">
      <c r="B108" s="114"/>
      <c r="C108" s="114">
        <v>103100116</v>
      </c>
      <c r="D108" s="131" t="s">
        <v>122</v>
      </c>
      <c r="E108" s="114" t="s">
        <v>44</v>
      </c>
      <c r="F108" s="116">
        <v>300</v>
      </c>
      <c r="G108" s="116">
        <v>300</v>
      </c>
      <c r="H108" s="116">
        <v>210</v>
      </c>
      <c r="I108" s="116">
        <v>150</v>
      </c>
      <c r="J108" s="116">
        <v>160</v>
      </c>
      <c r="K108" s="116">
        <v>190</v>
      </c>
      <c r="L108" s="117">
        <f t="shared" si="17"/>
        <v>218.33333333333334</v>
      </c>
      <c r="M108" s="118">
        <v>350</v>
      </c>
      <c r="N108" s="119">
        <f t="shared" si="23"/>
        <v>131.66666666666666</v>
      </c>
      <c r="O108" s="117">
        <f t="shared" si="18"/>
        <v>58.222222222222165</v>
      </c>
      <c r="P108" s="117">
        <f t="shared" si="19"/>
        <v>116.44444444444439</v>
      </c>
      <c r="Q108" s="117" t="str">
        <f t="shared" si="20"/>
        <v/>
      </c>
      <c r="R108" s="117">
        <f t="shared" si="21"/>
        <v>312.9444444444444</v>
      </c>
      <c r="S108" s="117">
        <f t="shared" si="22"/>
        <v>21.166666666666629</v>
      </c>
      <c r="T108" s="120">
        <v>100</v>
      </c>
      <c r="U108" s="116"/>
      <c r="V108" s="117">
        <f t="shared" si="16"/>
        <v>100</v>
      </c>
      <c r="W108" s="112" t="s">
        <v>520</v>
      </c>
    </row>
    <row r="109" spans="2:23" ht="14.25" customHeight="1">
      <c r="B109" s="114"/>
      <c r="C109" s="114">
        <v>103100117</v>
      </c>
      <c r="D109" s="131" t="s">
        <v>197</v>
      </c>
      <c r="E109" s="114" t="s">
        <v>44</v>
      </c>
      <c r="F109" s="116">
        <v>690</v>
      </c>
      <c r="G109" s="116">
        <v>360</v>
      </c>
      <c r="H109" s="116">
        <v>390</v>
      </c>
      <c r="I109" s="116">
        <v>510</v>
      </c>
      <c r="J109" s="116">
        <v>675</v>
      </c>
      <c r="K109" s="116">
        <v>615</v>
      </c>
      <c r="L109" s="117">
        <f t="shared" si="17"/>
        <v>540</v>
      </c>
      <c r="M109" s="118">
        <v>617</v>
      </c>
      <c r="N109" s="119">
        <f t="shared" si="23"/>
        <v>77</v>
      </c>
      <c r="O109" s="117">
        <f t="shared" si="18"/>
        <v>143.99999999999986</v>
      </c>
      <c r="P109" s="117">
        <f t="shared" si="19"/>
        <v>287.99999999999989</v>
      </c>
      <c r="Q109" s="117" t="str">
        <f t="shared" si="20"/>
        <v/>
      </c>
      <c r="R109" s="117">
        <f t="shared" si="21"/>
        <v>773.99999999999989</v>
      </c>
      <c r="S109" s="117">
        <f t="shared" si="22"/>
        <v>300.99999999999989</v>
      </c>
      <c r="T109" s="120">
        <v>360</v>
      </c>
      <c r="U109" s="116"/>
      <c r="V109" s="117">
        <f t="shared" si="16"/>
        <v>360</v>
      </c>
      <c r="W109" s="112" t="s">
        <v>521</v>
      </c>
    </row>
    <row r="110" spans="2:23" ht="14.25" customHeight="1">
      <c r="B110" s="114"/>
      <c r="C110" s="114">
        <v>103100118</v>
      </c>
      <c r="D110" s="131" t="s">
        <v>86</v>
      </c>
      <c r="E110" s="115" t="s">
        <v>44</v>
      </c>
      <c r="F110" s="116">
        <v>110</v>
      </c>
      <c r="G110" s="116">
        <v>0</v>
      </c>
      <c r="H110" s="116">
        <v>0</v>
      </c>
      <c r="I110" s="116">
        <v>0</v>
      </c>
      <c r="J110" s="116">
        <v>0</v>
      </c>
      <c r="K110" s="116">
        <v>0</v>
      </c>
      <c r="L110" s="117">
        <f t="shared" si="17"/>
        <v>18.333333333333332</v>
      </c>
      <c r="M110" s="118">
        <v>410</v>
      </c>
      <c r="N110" s="119">
        <f t="shared" si="23"/>
        <v>391.66666666666669</v>
      </c>
      <c r="O110" s="117">
        <f t="shared" si="18"/>
        <v>4.8888888888888831</v>
      </c>
      <c r="P110" s="117">
        <f t="shared" si="19"/>
        <v>9.7777777777777715</v>
      </c>
      <c r="Q110" s="117" t="str">
        <f t="shared" si="20"/>
        <v/>
      </c>
      <c r="R110" s="117">
        <f t="shared" si="21"/>
        <v>26.277777777777768</v>
      </c>
      <c r="S110" s="117">
        <f t="shared" si="22"/>
        <v>-378.83333333333337</v>
      </c>
      <c r="T110" s="120">
        <f t="shared" si="15"/>
        <v>0</v>
      </c>
      <c r="U110" s="116"/>
      <c r="V110" s="117">
        <f t="shared" si="16"/>
        <v>0</v>
      </c>
      <c r="W110" s="112" t="s">
        <v>521</v>
      </c>
    </row>
    <row r="111" spans="2:23" ht="14.25" customHeight="1">
      <c r="B111" s="114"/>
      <c r="C111" s="114">
        <v>103100122</v>
      </c>
      <c r="D111" s="131" t="s">
        <v>284</v>
      </c>
      <c r="E111" s="114" t="s">
        <v>44</v>
      </c>
      <c r="F111" s="116">
        <v>0</v>
      </c>
      <c r="G111" s="116">
        <v>0</v>
      </c>
      <c r="H111" s="116">
        <v>0</v>
      </c>
      <c r="I111" s="116">
        <v>0</v>
      </c>
      <c r="J111" s="116">
        <v>0</v>
      </c>
      <c r="K111" s="116">
        <v>0</v>
      </c>
      <c r="L111" s="117">
        <f t="shared" si="17"/>
        <v>0</v>
      </c>
      <c r="M111" s="118">
        <v>0</v>
      </c>
      <c r="N111" s="119">
        <f t="shared" si="23"/>
        <v>0</v>
      </c>
      <c r="O111" s="117">
        <f t="shared" si="18"/>
        <v>0</v>
      </c>
      <c r="P111" s="117">
        <f t="shared" si="19"/>
        <v>0</v>
      </c>
      <c r="Q111" s="117" t="str">
        <f t="shared" si="20"/>
        <v/>
      </c>
      <c r="R111" s="117">
        <f t="shared" si="21"/>
        <v>0</v>
      </c>
      <c r="S111" s="117">
        <f t="shared" si="22"/>
        <v>0</v>
      </c>
      <c r="T111" s="120">
        <f t="shared" si="15"/>
        <v>0</v>
      </c>
      <c r="U111" s="116"/>
      <c r="V111" s="117">
        <f t="shared" si="16"/>
        <v>0</v>
      </c>
      <c r="W111" s="112" t="s">
        <v>520</v>
      </c>
    </row>
    <row r="112" spans="2:23" ht="14.25" customHeight="1">
      <c r="B112" s="116"/>
      <c r="C112" s="116">
        <v>103100123</v>
      </c>
      <c r="D112" s="132" t="s">
        <v>177</v>
      </c>
      <c r="E112" s="116" t="s">
        <v>428</v>
      </c>
      <c r="F112" s="116">
        <v>23</v>
      </c>
      <c r="G112" s="116">
        <v>21</v>
      </c>
      <c r="H112" s="116">
        <v>20</v>
      </c>
      <c r="I112" s="116">
        <v>28</v>
      </c>
      <c r="J112" s="116">
        <v>23</v>
      </c>
      <c r="K112" s="116">
        <v>19</v>
      </c>
      <c r="L112" s="117">
        <f t="shared" si="17"/>
        <v>22.333333333333332</v>
      </c>
      <c r="M112" s="118">
        <v>29</v>
      </c>
      <c r="N112" s="119">
        <f t="shared" si="23"/>
        <v>6.6666666666666679</v>
      </c>
      <c r="O112" s="117">
        <f t="shared" si="18"/>
        <v>5.9555555555555486</v>
      </c>
      <c r="P112" s="117">
        <f t="shared" si="19"/>
        <v>11.911111111111104</v>
      </c>
      <c r="Q112" s="117" t="str">
        <f t="shared" si="20"/>
        <v/>
      </c>
      <c r="R112" s="117">
        <f t="shared" si="21"/>
        <v>32.011111111111106</v>
      </c>
      <c r="S112" s="117">
        <f t="shared" si="22"/>
        <v>8.9666666666666615</v>
      </c>
      <c r="T112" s="120">
        <v>10</v>
      </c>
      <c r="U112" s="116"/>
      <c r="V112" s="117">
        <f t="shared" si="16"/>
        <v>10</v>
      </c>
      <c r="W112" s="112" t="s">
        <v>521</v>
      </c>
    </row>
    <row r="113" spans="2:23" ht="14.25" customHeight="1">
      <c r="B113" s="114"/>
      <c r="C113" s="114">
        <v>103100124</v>
      </c>
      <c r="D113" s="131" t="s">
        <v>178</v>
      </c>
      <c r="E113" s="114" t="s">
        <v>428</v>
      </c>
      <c r="F113" s="116">
        <v>5</v>
      </c>
      <c r="G113" s="116">
        <v>7</v>
      </c>
      <c r="H113" s="116">
        <v>4</v>
      </c>
      <c r="I113" s="116">
        <v>5</v>
      </c>
      <c r="J113" s="116">
        <v>6</v>
      </c>
      <c r="K113" s="116">
        <v>3</v>
      </c>
      <c r="L113" s="117">
        <f t="shared" si="17"/>
        <v>5</v>
      </c>
      <c r="M113" s="118">
        <v>7</v>
      </c>
      <c r="N113" s="119">
        <f t="shared" si="23"/>
        <v>2</v>
      </c>
      <c r="O113" s="117">
        <f t="shared" si="18"/>
        <v>1.3333333333333319</v>
      </c>
      <c r="P113" s="117">
        <f t="shared" si="19"/>
        <v>2.6666666666666652</v>
      </c>
      <c r="Q113" s="117" t="str">
        <f t="shared" si="20"/>
        <v/>
      </c>
      <c r="R113" s="117">
        <f t="shared" si="21"/>
        <v>7.1666666666666652</v>
      </c>
      <c r="S113" s="117">
        <f t="shared" si="22"/>
        <v>1.4999999999999982</v>
      </c>
      <c r="T113" s="120">
        <v>8</v>
      </c>
      <c r="U113" s="116"/>
      <c r="V113" s="117">
        <f t="shared" si="16"/>
        <v>8</v>
      </c>
      <c r="W113" s="112" t="s">
        <v>521</v>
      </c>
    </row>
    <row r="114" spans="2:23" ht="14.25" customHeight="1">
      <c r="B114" s="116"/>
      <c r="C114" s="116">
        <v>103100125</v>
      </c>
      <c r="D114" s="132" t="s">
        <v>176</v>
      </c>
      <c r="E114" s="116" t="s">
        <v>423</v>
      </c>
      <c r="F114" s="116">
        <v>1</v>
      </c>
      <c r="G114" s="116">
        <v>1</v>
      </c>
      <c r="H114" s="116">
        <v>0</v>
      </c>
      <c r="I114" s="116">
        <v>1</v>
      </c>
      <c r="J114" s="116">
        <v>2</v>
      </c>
      <c r="K114" s="116">
        <v>1</v>
      </c>
      <c r="L114" s="117">
        <f t="shared" si="17"/>
        <v>1</v>
      </c>
      <c r="M114" s="118">
        <v>15</v>
      </c>
      <c r="N114" s="119">
        <f t="shared" si="23"/>
        <v>14</v>
      </c>
      <c r="O114" s="117">
        <f t="shared" si="18"/>
        <v>0.26666666666666639</v>
      </c>
      <c r="P114" s="117">
        <f t="shared" si="19"/>
        <v>0.53333333333333299</v>
      </c>
      <c r="Q114" s="117" t="str">
        <f t="shared" si="20"/>
        <v/>
      </c>
      <c r="R114" s="117">
        <f t="shared" si="21"/>
        <v>1.4333333333333331</v>
      </c>
      <c r="S114" s="117">
        <f t="shared" si="22"/>
        <v>-13.3</v>
      </c>
      <c r="T114" s="120">
        <f t="shared" si="15"/>
        <v>0</v>
      </c>
      <c r="U114" s="116"/>
      <c r="V114" s="117">
        <f t="shared" si="16"/>
        <v>0</v>
      </c>
      <c r="W114" s="112" t="s">
        <v>522</v>
      </c>
    </row>
    <row r="115" spans="2:23" ht="14.25" customHeight="1">
      <c r="B115" s="114"/>
      <c r="C115" s="114">
        <v>103100126</v>
      </c>
      <c r="D115" s="131" t="s">
        <v>175</v>
      </c>
      <c r="E115" s="114" t="s">
        <v>44</v>
      </c>
      <c r="F115" s="116">
        <v>39</v>
      </c>
      <c r="G115" s="116">
        <v>24</v>
      </c>
      <c r="H115" s="116">
        <v>38</v>
      </c>
      <c r="I115" s="116">
        <v>42</v>
      </c>
      <c r="J115" s="116">
        <v>31</v>
      </c>
      <c r="K115" s="116">
        <v>38</v>
      </c>
      <c r="L115" s="117">
        <f t="shared" si="17"/>
        <v>35.333333333333336</v>
      </c>
      <c r="M115" s="118">
        <v>59</v>
      </c>
      <c r="N115" s="119">
        <f t="shared" si="23"/>
        <v>23.666666666666664</v>
      </c>
      <c r="O115" s="117">
        <f t="shared" si="18"/>
        <v>9.4222222222222136</v>
      </c>
      <c r="P115" s="117">
        <f t="shared" si="19"/>
        <v>18.844444444444434</v>
      </c>
      <c r="Q115" s="117" t="str">
        <f t="shared" si="20"/>
        <v/>
      </c>
      <c r="R115" s="117">
        <f t="shared" si="21"/>
        <v>50.644444444444431</v>
      </c>
      <c r="S115" s="117">
        <f t="shared" si="22"/>
        <v>1.0666666666666487</v>
      </c>
      <c r="T115" s="120">
        <v>50</v>
      </c>
      <c r="U115" s="116"/>
      <c r="V115" s="117">
        <f t="shared" si="16"/>
        <v>50</v>
      </c>
      <c r="W115" s="112" t="s">
        <v>521</v>
      </c>
    </row>
    <row r="116" spans="2:23" ht="14.25" customHeight="1">
      <c r="B116" s="116"/>
      <c r="C116" s="116">
        <v>103100127</v>
      </c>
      <c r="D116" s="132" t="s">
        <v>194</v>
      </c>
      <c r="E116" s="116" t="s">
        <v>44</v>
      </c>
      <c r="F116" s="116">
        <v>0</v>
      </c>
      <c r="G116" s="116">
        <v>0</v>
      </c>
      <c r="H116" s="116">
        <v>0</v>
      </c>
      <c r="I116" s="116">
        <v>0</v>
      </c>
      <c r="J116" s="116">
        <v>0</v>
      </c>
      <c r="K116" s="116">
        <v>0</v>
      </c>
      <c r="L116" s="117">
        <f t="shared" si="17"/>
        <v>0</v>
      </c>
      <c r="M116" s="118">
        <v>0</v>
      </c>
      <c r="N116" s="119">
        <f t="shared" si="23"/>
        <v>0</v>
      </c>
      <c r="O116" s="117">
        <f t="shared" si="18"/>
        <v>0</v>
      </c>
      <c r="P116" s="117">
        <f t="shared" si="19"/>
        <v>0</v>
      </c>
      <c r="Q116" s="117" t="str">
        <f t="shared" si="20"/>
        <v/>
      </c>
      <c r="R116" s="117">
        <f t="shared" si="21"/>
        <v>0</v>
      </c>
      <c r="S116" s="117">
        <f t="shared" si="22"/>
        <v>0</v>
      </c>
      <c r="T116" s="120">
        <f t="shared" si="15"/>
        <v>0</v>
      </c>
      <c r="U116" s="116"/>
      <c r="V116" s="117">
        <f t="shared" si="16"/>
        <v>0</v>
      </c>
      <c r="W116" s="112" t="s">
        <v>520</v>
      </c>
    </row>
    <row r="117" spans="2:23" ht="14.25" customHeight="1">
      <c r="B117" s="114"/>
      <c r="C117" s="114">
        <v>103100129</v>
      </c>
      <c r="D117" s="131" t="s">
        <v>195</v>
      </c>
      <c r="E117" s="114" t="s">
        <v>44</v>
      </c>
      <c r="F117" s="116">
        <v>0</v>
      </c>
      <c r="G117" s="116">
        <v>0</v>
      </c>
      <c r="H117" s="116">
        <v>0</v>
      </c>
      <c r="I117" s="116">
        <v>0</v>
      </c>
      <c r="J117" s="116">
        <v>0</v>
      </c>
      <c r="K117" s="116">
        <v>0</v>
      </c>
      <c r="L117" s="117">
        <f t="shared" si="17"/>
        <v>0</v>
      </c>
      <c r="M117" s="118">
        <v>0</v>
      </c>
      <c r="N117" s="119">
        <f t="shared" si="23"/>
        <v>0</v>
      </c>
      <c r="O117" s="117">
        <f t="shared" si="18"/>
        <v>0</v>
      </c>
      <c r="P117" s="117">
        <f t="shared" si="19"/>
        <v>0</v>
      </c>
      <c r="Q117" s="117" t="str">
        <f t="shared" si="20"/>
        <v/>
      </c>
      <c r="R117" s="117">
        <f t="shared" si="21"/>
        <v>0</v>
      </c>
      <c r="S117" s="117">
        <f t="shared" si="22"/>
        <v>0</v>
      </c>
      <c r="T117" s="120">
        <f t="shared" si="15"/>
        <v>0</v>
      </c>
      <c r="U117" s="116"/>
      <c r="V117" s="117">
        <f t="shared" si="16"/>
        <v>0</v>
      </c>
      <c r="W117" s="112" t="s">
        <v>523</v>
      </c>
    </row>
    <row r="118" spans="2:23" ht="14.25" customHeight="1">
      <c r="B118" s="114"/>
      <c r="C118" s="114">
        <v>103100130</v>
      </c>
      <c r="D118" s="131" t="s">
        <v>319</v>
      </c>
      <c r="E118" s="114" t="s">
        <v>44</v>
      </c>
      <c r="F118" s="116">
        <v>240</v>
      </c>
      <c r="G118" s="116">
        <v>180</v>
      </c>
      <c r="H118" s="116">
        <v>180</v>
      </c>
      <c r="I118" s="116">
        <v>330</v>
      </c>
      <c r="J118" s="116">
        <v>360</v>
      </c>
      <c r="K118" s="116">
        <v>330</v>
      </c>
      <c r="L118" s="117">
        <f t="shared" si="17"/>
        <v>270</v>
      </c>
      <c r="M118" s="118">
        <v>324</v>
      </c>
      <c r="N118" s="119">
        <f t="shared" si="23"/>
        <v>54</v>
      </c>
      <c r="O118" s="117">
        <f t="shared" si="18"/>
        <v>71.999999999999929</v>
      </c>
      <c r="P118" s="117">
        <f t="shared" si="19"/>
        <v>143.99999999999994</v>
      </c>
      <c r="Q118" s="117" t="str">
        <f t="shared" si="20"/>
        <v/>
      </c>
      <c r="R118" s="117">
        <f t="shared" si="21"/>
        <v>386.99999999999994</v>
      </c>
      <c r="S118" s="117">
        <f t="shared" si="22"/>
        <v>134.99999999999994</v>
      </c>
      <c r="T118" s="120">
        <v>200</v>
      </c>
      <c r="U118" s="116"/>
      <c r="V118" s="117">
        <f t="shared" si="16"/>
        <v>200</v>
      </c>
      <c r="W118" s="112" t="s">
        <v>521</v>
      </c>
    </row>
    <row r="119" spans="2:23" ht="14.25" customHeight="1">
      <c r="B119" s="114"/>
      <c r="C119" s="114">
        <v>103100131</v>
      </c>
      <c r="D119" s="131" t="s">
        <v>164</v>
      </c>
      <c r="E119" s="114" t="s">
        <v>431</v>
      </c>
      <c r="F119" s="116">
        <v>0</v>
      </c>
      <c r="G119" s="116">
        <v>0</v>
      </c>
      <c r="H119" s="116">
        <v>0</v>
      </c>
      <c r="I119" s="116">
        <v>0</v>
      </c>
      <c r="J119" s="116">
        <v>0</v>
      </c>
      <c r="K119" s="116">
        <v>0</v>
      </c>
      <c r="L119" s="117">
        <f t="shared" si="17"/>
        <v>0</v>
      </c>
      <c r="M119" s="118">
        <v>0</v>
      </c>
      <c r="N119" s="119">
        <f t="shared" si="23"/>
        <v>0</v>
      </c>
      <c r="O119" s="117">
        <f t="shared" si="18"/>
        <v>0</v>
      </c>
      <c r="P119" s="117">
        <f t="shared" si="19"/>
        <v>0</v>
      </c>
      <c r="Q119" s="117" t="str">
        <f t="shared" si="20"/>
        <v/>
      </c>
      <c r="R119" s="117">
        <f t="shared" si="21"/>
        <v>0</v>
      </c>
      <c r="S119" s="117">
        <f t="shared" si="22"/>
        <v>0</v>
      </c>
      <c r="T119" s="120">
        <f t="shared" si="15"/>
        <v>0</v>
      </c>
      <c r="U119" s="116"/>
      <c r="V119" s="117">
        <f t="shared" si="16"/>
        <v>0</v>
      </c>
      <c r="W119" s="112" t="e">
        <v>#N/A</v>
      </c>
    </row>
    <row r="120" spans="2:23" ht="14.25" customHeight="1">
      <c r="B120" s="114"/>
      <c r="C120" s="114">
        <v>103100132</v>
      </c>
      <c r="D120" s="131" t="s">
        <v>169</v>
      </c>
      <c r="E120" s="114" t="s">
        <v>432</v>
      </c>
      <c r="F120" s="116">
        <v>1</v>
      </c>
      <c r="G120" s="116">
        <v>0</v>
      </c>
      <c r="H120" s="116">
        <v>0</v>
      </c>
      <c r="I120" s="116">
        <v>0</v>
      </c>
      <c r="J120" s="116">
        <v>0</v>
      </c>
      <c r="K120" s="116">
        <v>0</v>
      </c>
      <c r="L120" s="117">
        <f t="shared" si="17"/>
        <v>0.16666666666666666</v>
      </c>
      <c r="M120" s="118">
        <v>3</v>
      </c>
      <c r="N120" s="119">
        <f t="shared" si="23"/>
        <v>2.8333333333333335</v>
      </c>
      <c r="O120" s="117">
        <f t="shared" ref="O120:O151" si="24">+L120*(0.0333333333333333)*$E$16</f>
        <v>4.4444444444444398E-2</v>
      </c>
      <c r="P120" s="117">
        <f t="shared" ref="P120:P151" si="25">+O120+((L120/30)*$E$16)</f>
        <v>8.8888888888888837E-2</v>
      </c>
      <c r="Q120" s="117" t="str">
        <f t="shared" ref="Q120:Q151" si="26">IF(L120=0,"",IF(M120-P120&lt;=0,"*",""))</f>
        <v/>
      </c>
      <c r="R120" s="117">
        <f t="shared" ref="R120:R151" si="27">+O120+((L120/30)*$E$17)</f>
        <v>0.23888888888888882</v>
      </c>
      <c r="S120" s="117">
        <f t="shared" ref="S120:S151" si="28">+(R120-O120)+(P120-M120)</f>
        <v>-2.7166666666666668</v>
      </c>
      <c r="T120" s="120">
        <f t="shared" si="15"/>
        <v>0</v>
      </c>
      <c r="U120" s="116"/>
      <c r="V120" s="117">
        <f t="shared" si="16"/>
        <v>0</v>
      </c>
      <c r="W120" s="112" t="s">
        <v>522</v>
      </c>
    </row>
    <row r="121" spans="2:23" ht="14.25" customHeight="1">
      <c r="B121" s="114"/>
      <c r="C121" s="114">
        <v>103100133</v>
      </c>
      <c r="D121" s="131" t="s">
        <v>327</v>
      </c>
      <c r="E121" s="114" t="s">
        <v>433</v>
      </c>
      <c r="F121" s="116">
        <v>4</v>
      </c>
      <c r="G121" s="116">
        <v>5</v>
      </c>
      <c r="H121" s="116">
        <v>7</v>
      </c>
      <c r="I121" s="116">
        <v>7</v>
      </c>
      <c r="J121" s="116">
        <v>10</v>
      </c>
      <c r="K121" s="116">
        <v>6</v>
      </c>
      <c r="L121" s="117">
        <f t="shared" si="17"/>
        <v>6.5</v>
      </c>
      <c r="M121" s="118">
        <v>10</v>
      </c>
      <c r="N121" s="119">
        <f t="shared" si="23"/>
        <v>3.5</v>
      </c>
      <c r="O121" s="117">
        <f t="shared" si="24"/>
        <v>1.7333333333333316</v>
      </c>
      <c r="P121" s="117">
        <f t="shared" si="25"/>
        <v>3.466666666666665</v>
      </c>
      <c r="Q121" s="117" t="str">
        <f t="shared" si="26"/>
        <v/>
      </c>
      <c r="R121" s="117">
        <f t="shared" si="27"/>
        <v>9.3166666666666664</v>
      </c>
      <c r="S121" s="117">
        <f t="shared" si="28"/>
        <v>1.0499999999999998</v>
      </c>
      <c r="T121" s="120">
        <v>4</v>
      </c>
      <c r="U121" s="116"/>
      <c r="V121" s="117">
        <f t="shared" si="16"/>
        <v>4</v>
      </c>
      <c r="W121" s="112" t="s">
        <v>521</v>
      </c>
    </row>
    <row r="122" spans="2:23" ht="14.25" customHeight="1">
      <c r="B122" s="114"/>
      <c r="C122" s="114">
        <v>103100134</v>
      </c>
      <c r="D122" s="131" t="s">
        <v>168</v>
      </c>
      <c r="E122" s="114" t="s">
        <v>432</v>
      </c>
      <c r="F122" s="116">
        <v>0</v>
      </c>
      <c r="G122" s="116">
        <v>0</v>
      </c>
      <c r="H122" s="116">
        <v>0</v>
      </c>
      <c r="I122" s="116">
        <v>0</v>
      </c>
      <c r="J122" s="116">
        <v>0</v>
      </c>
      <c r="K122" s="116">
        <v>0</v>
      </c>
      <c r="L122" s="117">
        <f t="shared" si="17"/>
        <v>0</v>
      </c>
      <c r="M122" s="118">
        <v>0</v>
      </c>
      <c r="N122" s="119">
        <f t="shared" ref="N122:N153" si="29">M122-L122</f>
        <v>0</v>
      </c>
      <c r="O122" s="117">
        <f t="shared" si="24"/>
        <v>0</v>
      </c>
      <c r="P122" s="117">
        <f t="shared" si="25"/>
        <v>0</v>
      </c>
      <c r="Q122" s="117" t="str">
        <f t="shared" si="26"/>
        <v/>
      </c>
      <c r="R122" s="117">
        <f t="shared" si="27"/>
        <v>0</v>
      </c>
      <c r="S122" s="117">
        <f t="shared" si="28"/>
        <v>0</v>
      </c>
      <c r="T122" s="120">
        <f t="shared" si="15"/>
        <v>0</v>
      </c>
      <c r="U122" s="116"/>
      <c r="V122" s="117">
        <f t="shared" si="16"/>
        <v>0</v>
      </c>
      <c r="W122" s="112" t="e">
        <v>#N/A</v>
      </c>
    </row>
    <row r="123" spans="2:23" ht="14.25" customHeight="1">
      <c r="B123" s="114"/>
      <c r="C123" s="114">
        <v>103100135</v>
      </c>
      <c r="D123" s="131" t="s">
        <v>328</v>
      </c>
      <c r="E123" s="115" t="s">
        <v>433</v>
      </c>
      <c r="F123" s="116">
        <v>5</v>
      </c>
      <c r="G123" s="116">
        <v>6</v>
      </c>
      <c r="H123" s="116">
        <v>8</v>
      </c>
      <c r="I123" s="116">
        <v>5</v>
      </c>
      <c r="J123" s="116">
        <v>11</v>
      </c>
      <c r="K123" s="116">
        <v>3</v>
      </c>
      <c r="L123" s="117">
        <f t="shared" si="17"/>
        <v>6.333333333333333</v>
      </c>
      <c r="M123" s="118">
        <v>14</v>
      </c>
      <c r="N123" s="119">
        <f t="shared" si="29"/>
        <v>7.666666666666667</v>
      </c>
      <c r="O123" s="117">
        <f t="shared" si="24"/>
        <v>1.6888888888888871</v>
      </c>
      <c r="P123" s="117">
        <f t="shared" si="25"/>
        <v>3.377777777777776</v>
      </c>
      <c r="Q123" s="117" t="str">
        <f t="shared" si="26"/>
        <v/>
      </c>
      <c r="R123" s="117">
        <f t="shared" si="27"/>
        <v>9.0777777777777757</v>
      </c>
      <c r="S123" s="117">
        <f t="shared" si="28"/>
        <v>-3.2333333333333352</v>
      </c>
      <c r="T123" s="120">
        <f t="shared" si="15"/>
        <v>0</v>
      </c>
      <c r="U123" s="116"/>
      <c r="V123" s="117">
        <f t="shared" si="16"/>
        <v>0</v>
      </c>
      <c r="W123" s="112" t="s">
        <v>520</v>
      </c>
    </row>
    <row r="124" spans="2:23" ht="14.25" customHeight="1">
      <c r="B124" s="114"/>
      <c r="C124" s="114">
        <v>103100136</v>
      </c>
      <c r="D124" s="131" t="s">
        <v>509</v>
      </c>
      <c r="E124" s="114" t="s">
        <v>19</v>
      </c>
      <c r="F124" s="116">
        <v>4</v>
      </c>
      <c r="G124" s="116">
        <v>5</v>
      </c>
      <c r="H124" s="116">
        <v>4</v>
      </c>
      <c r="I124" s="116">
        <v>2</v>
      </c>
      <c r="J124" s="116">
        <v>0</v>
      </c>
      <c r="K124" s="116">
        <v>1</v>
      </c>
      <c r="L124" s="117">
        <f t="shared" si="17"/>
        <v>2.6666666666666665</v>
      </c>
      <c r="M124" s="118">
        <v>8</v>
      </c>
      <c r="N124" s="119">
        <f t="shared" si="29"/>
        <v>5.3333333333333339</v>
      </c>
      <c r="O124" s="117">
        <f t="shared" si="24"/>
        <v>0.71111111111111036</v>
      </c>
      <c r="P124" s="117">
        <f t="shared" si="25"/>
        <v>1.4222222222222214</v>
      </c>
      <c r="Q124" s="117" t="str">
        <f t="shared" si="26"/>
        <v/>
      </c>
      <c r="R124" s="117">
        <f t="shared" si="27"/>
        <v>3.8222222222222211</v>
      </c>
      <c r="S124" s="117">
        <f t="shared" si="28"/>
        <v>-3.4666666666666677</v>
      </c>
      <c r="T124" s="120">
        <f t="shared" si="15"/>
        <v>0</v>
      </c>
      <c r="U124" s="116"/>
      <c r="V124" s="117">
        <f t="shared" si="16"/>
        <v>0</v>
      </c>
      <c r="W124" s="112" t="s">
        <v>521</v>
      </c>
    </row>
    <row r="125" spans="2:23" ht="14.25" customHeight="1">
      <c r="B125" s="114"/>
      <c r="C125" s="114">
        <v>103100141</v>
      </c>
      <c r="D125" s="131" t="s">
        <v>162</v>
      </c>
      <c r="E125" s="114" t="s">
        <v>433</v>
      </c>
      <c r="F125" s="116">
        <v>6</v>
      </c>
      <c r="G125" s="116">
        <v>2</v>
      </c>
      <c r="H125" s="116">
        <v>2</v>
      </c>
      <c r="I125" s="116">
        <v>1</v>
      </c>
      <c r="J125" s="116">
        <v>3</v>
      </c>
      <c r="K125" s="116">
        <v>4</v>
      </c>
      <c r="L125" s="117">
        <f t="shared" si="17"/>
        <v>3</v>
      </c>
      <c r="M125" s="118">
        <v>8</v>
      </c>
      <c r="N125" s="119">
        <f t="shared" si="29"/>
        <v>5</v>
      </c>
      <c r="O125" s="117">
        <f t="shared" si="24"/>
        <v>0.79999999999999916</v>
      </c>
      <c r="P125" s="117">
        <f t="shared" si="25"/>
        <v>1.5999999999999992</v>
      </c>
      <c r="Q125" s="117" t="str">
        <f t="shared" si="26"/>
        <v/>
      </c>
      <c r="R125" s="117">
        <f t="shared" si="27"/>
        <v>4.2999999999999989</v>
      </c>
      <c r="S125" s="117">
        <f t="shared" si="28"/>
        <v>-2.9000000000000004</v>
      </c>
      <c r="T125" s="120">
        <f t="shared" si="15"/>
        <v>0</v>
      </c>
      <c r="U125" s="116"/>
      <c r="V125" s="117">
        <f t="shared" si="16"/>
        <v>0</v>
      </c>
      <c r="W125" s="112" t="s">
        <v>521</v>
      </c>
    </row>
    <row r="126" spans="2:23" ht="14.25" customHeight="1">
      <c r="B126" s="116"/>
      <c r="C126" s="116">
        <v>103100142</v>
      </c>
      <c r="D126" s="132" t="s">
        <v>155</v>
      </c>
      <c r="E126" s="116" t="s">
        <v>44</v>
      </c>
      <c r="F126" s="116">
        <v>3</v>
      </c>
      <c r="G126" s="116">
        <v>0</v>
      </c>
      <c r="H126" s="116">
        <v>0</v>
      </c>
      <c r="I126" s="116">
        <v>0</v>
      </c>
      <c r="J126" s="116">
        <v>0</v>
      </c>
      <c r="K126" s="116">
        <v>0</v>
      </c>
      <c r="L126" s="117">
        <f t="shared" si="17"/>
        <v>0.5</v>
      </c>
      <c r="M126" s="118">
        <v>0</v>
      </c>
      <c r="N126" s="119">
        <f t="shared" si="29"/>
        <v>-0.5</v>
      </c>
      <c r="O126" s="117">
        <f t="shared" si="24"/>
        <v>0.13333333333333319</v>
      </c>
      <c r="P126" s="117">
        <f t="shared" si="25"/>
        <v>0.2666666666666665</v>
      </c>
      <c r="Q126" s="117" t="str">
        <f t="shared" si="26"/>
        <v>*</v>
      </c>
      <c r="R126" s="117">
        <f t="shared" si="27"/>
        <v>0.71666666666666656</v>
      </c>
      <c r="S126" s="117">
        <f t="shared" si="28"/>
        <v>0.84999999999999987</v>
      </c>
      <c r="T126" s="120">
        <v>0</v>
      </c>
      <c r="U126" s="116"/>
      <c r="V126" s="117">
        <f t="shared" si="16"/>
        <v>0</v>
      </c>
      <c r="W126" s="112" t="s">
        <v>522</v>
      </c>
    </row>
    <row r="127" spans="2:23" ht="14.25" customHeight="1">
      <c r="B127" s="114"/>
      <c r="C127" s="114">
        <v>103100143</v>
      </c>
      <c r="D127" s="131" t="s">
        <v>153</v>
      </c>
      <c r="E127" s="114" t="s">
        <v>44</v>
      </c>
      <c r="F127" s="116">
        <v>13</v>
      </c>
      <c r="G127" s="116">
        <v>8</v>
      </c>
      <c r="H127" s="116">
        <v>7</v>
      </c>
      <c r="I127" s="116">
        <v>5</v>
      </c>
      <c r="J127" s="116">
        <v>4</v>
      </c>
      <c r="K127" s="116">
        <v>2</v>
      </c>
      <c r="L127" s="117">
        <f t="shared" si="17"/>
        <v>6.5</v>
      </c>
      <c r="M127" s="118">
        <v>15</v>
      </c>
      <c r="N127" s="119">
        <f t="shared" si="29"/>
        <v>8.5</v>
      </c>
      <c r="O127" s="117">
        <f t="shared" si="24"/>
        <v>1.7333333333333316</v>
      </c>
      <c r="P127" s="117">
        <f t="shared" si="25"/>
        <v>3.466666666666665</v>
      </c>
      <c r="Q127" s="117" t="str">
        <f t="shared" si="26"/>
        <v/>
      </c>
      <c r="R127" s="117">
        <f t="shared" si="27"/>
        <v>9.3166666666666664</v>
      </c>
      <c r="S127" s="117">
        <f t="shared" si="28"/>
        <v>-3.95</v>
      </c>
      <c r="T127" s="120">
        <f t="shared" si="15"/>
        <v>0</v>
      </c>
      <c r="U127" s="116"/>
      <c r="V127" s="117">
        <f t="shared" si="16"/>
        <v>0</v>
      </c>
      <c r="W127" s="112" t="s">
        <v>522</v>
      </c>
    </row>
    <row r="128" spans="2:23" ht="14.25" customHeight="1">
      <c r="B128" s="114"/>
      <c r="C128" s="114">
        <v>103100144</v>
      </c>
      <c r="D128" s="131" t="s">
        <v>466</v>
      </c>
      <c r="E128" s="114" t="s">
        <v>44</v>
      </c>
      <c r="F128" s="116">
        <v>0</v>
      </c>
      <c r="G128" s="116">
        <v>0</v>
      </c>
      <c r="H128" s="116">
        <v>0</v>
      </c>
      <c r="I128" s="116">
        <v>0</v>
      </c>
      <c r="J128" s="116">
        <v>0</v>
      </c>
      <c r="K128" s="116">
        <v>0</v>
      </c>
      <c r="L128" s="117">
        <f t="shared" si="17"/>
        <v>0</v>
      </c>
      <c r="M128" s="118">
        <v>0</v>
      </c>
      <c r="N128" s="119">
        <f t="shared" si="29"/>
        <v>0</v>
      </c>
      <c r="O128" s="117">
        <f t="shared" si="24"/>
        <v>0</v>
      </c>
      <c r="P128" s="117">
        <f t="shared" si="25"/>
        <v>0</v>
      </c>
      <c r="Q128" s="117" t="str">
        <f t="shared" si="26"/>
        <v/>
      </c>
      <c r="R128" s="117">
        <f t="shared" si="27"/>
        <v>0</v>
      </c>
      <c r="S128" s="117">
        <f t="shared" si="28"/>
        <v>0</v>
      </c>
      <c r="T128" s="120">
        <f t="shared" si="15"/>
        <v>0</v>
      </c>
      <c r="U128" s="116"/>
      <c r="V128" s="117">
        <f t="shared" si="16"/>
        <v>0</v>
      </c>
      <c r="W128" s="112" t="s">
        <v>522</v>
      </c>
    </row>
    <row r="129" spans="2:23" ht="14.25" customHeight="1">
      <c r="B129" s="114"/>
      <c r="C129" s="114">
        <v>103100147</v>
      </c>
      <c r="D129" s="131" t="s">
        <v>460</v>
      </c>
      <c r="E129" s="114" t="s">
        <v>44</v>
      </c>
      <c r="F129" s="116">
        <v>0</v>
      </c>
      <c r="G129" s="116">
        <v>0</v>
      </c>
      <c r="H129" s="116">
        <v>0</v>
      </c>
      <c r="I129" s="116">
        <v>0</v>
      </c>
      <c r="J129" s="116">
        <v>0</v>
      </c>
      <c r="K129" s="116">
        <v>0</v>
      </c>
      <c r="L129" s="117">
        <f t="shared" si="17"/>
        <v>0</v>
      </c>
      <c r="M129" s="118">
        <v>0</v>
      </c>
      <c r="N129" s="119">
        <f t="shared" si="29"/>
        <v>0</v>
      </c>
      <c r="O129" s="117">
        <f t="shared" si="24"/>
        <v>0</v>
      </c>
      <c r="P129" s="117">
        <f t="shared" si="25"/>
        <v>0</v>
      </c>
      <c r="Q129" s="117" t="str">
        <f t="shared" si="26"/>
        <v/>
      </c>
      <c r="R129" s="117">
        <f t="shared" si="27"/>
        <v>0</v>
      </c>
      <c r="S129" s="117">
        <f t="shared" si="28"/>
        <v>0</v>
      </c>
      <c r="T129" s="120">
        <f t="shared" si="15"/>
        <v>0</v>
      </c>
      <c r="U129" s="116"/>
      <c r="V129" s="117">
        <f t="shared" si="16"/>
        <v>0</v>
      </c>
      <c r="W129" s="112" t="s">
        <v>522</v>
      </c>
    </row>
    <row r="130" spans="2:23" ht="14.25" customHeight="1">
      <c r="B130" s="114"/>
      <c r="C130" s="114">
        <v>103100148</v>
      </c>
      <c r="D130" s="131" t="s">
        <v>461</v>
      </c>
      <c r="E130" s="115" t="s">
        <v>44</v>
      </c>
      <c r="F130" s="116">
        <v>0</v>
      </c>
      <c r="G130" s="116">
        <v>0</v>
      </c>
      <c r="H130" s="116">
        <v>0</v>
      </c>
      <c r="I130" s="116">
        <v>0</v>
      </c>
      <c r="J130" s="116">
        <v>0</v>
      </c>
      <c r="K130" s="116">
        <v>0</v>
      </c>
      <c r="L130" s="117">
        <f t="shared" si="17"/>
        <v>0</v>
      </c>
      <c r="M130" s="118">
        <v>0</v>
      </c>
      <c r="N130" s="119">
        <f t="shared" si="29"/>
        <v>0</v>
      </c>
      <c r="O130" s="117">
        <f t="shared" si="24"/>
        <v>0</v>
      </c>
      <c r="P130" s="117">
        <f t="shared" si="25"/>
        <v>0</v>
      </c>
      <c r="Q130" s="117" t="str">
        <f t="shared" si="26"/>
        <v/>
      </c>
      <c r="R130" s="117">
        <f t="shared" si="27"/>
        <v>0</v>
      </c>
      <c r="S130" s="117">
        <f t="shared" si="28"/>
        <v>0</v>
      </c>
      <c r="T130" s="120">
        <f t="shared" si="15"/>
        <v>0</v>
      </c>
      <c r="U130" s="116"/>
      <c r="V130" s="117">
        <f t="shared" si="16"/>
        <v>0</v>
      </c>
      <c r="W130" s="112" t="s">
        <v>522</v>
      </c>
    </row>
    <row r="131" spans="2:23" ht="14.25" customHeight="1">
      <c r="B131" s="114"/>
      <c r="C131" s="114">
        <v>103100149</v>
      </c>
      <c r="D131" s="131" t="s">
        <v>306</v>
      </c>
      <c r="E131" s="115" t="s">
        <v>44</v>
      </c>
      <c r="F131" s="116">
        <v>0</v>
      </c>
      <c r="G131" s="116">
        <v>0</v>
      </c>
      <c r="H131" s="116">
        <v>0</v>
      </c>
      <c r="I131" s="116">
        <v>0</v>
      </c>
      <c r="J131" s="116">
        <v>0</v>
      </c>
      <c r="K131" s="116">
        <v>0</v>
      </c>
      <c r="L131" s="117">
        <f t="shared" si="17"/>
        <v>0</v>
      </c>
      <c r="M131" s="118">
        <v>0</v>
      </c>
      <c r="N131" s="119">
        <f t="shared" si="29"/>
        <v>0</v>
      </c>
      <c r="O131" s="117">
        <f t="shared" si="24"/>
        <v>0</v>
      </c>
      <c r="P131" s="117">
        <f t="shared" si="25"/>
        <v>0</v>
      </c>
      <c r="Q131" s="117" t="str">
        <f t="shared" si="26"/>
        <v/>
      </c>
      <c r="R131" s="117">
        <f t="shared" si="27"/>
        <v>0</v>
      </c>
      <c r="S131" s="117">
        <f t="shared" si="28"/>
        <v>0</v>
      </c>
      <c r="T131" s="120">
        <f t="shared" si="15"/>
        <v>0</v>
      </c>
      <c r="U131" s="116"/>
      <c r="V131" s="117">
        <f t="shared" si="16"/>
        <v>0</v>
      </c>
      <c r="W131" s="112" t="s">
        <v>520</v>
      </c>
    </row>
    <row r="132" spans="2:23" ht="14.25" customHeight="1">
      <c r="B132" s="114"/>
      <c r="C132" s="114">
        <v>103100150</v>
      </c>
      <c r="D132" s="131" t="s">
        <v>113</v>
      </c>
      <c r="E132" s="115" t="s">
        <v>44</v>
      </c>
      <c r="F132" s="116">
        <v>370</v>
      </c>
      <c r="G132" s="116">
        <v>220</v>
      </c>
      <c r="H132" s="116">
        <v>297</v>
      </c>
      <c r="I132" s="116">
        <v>455</v>
      </c>
      <c r="J132" s="116">
        <v>110</v>
      </c>
      <c r="K132" s="116">
        <v>87</v>
      </c>
      <c r="L132" s="117">
        <f t="shared" si="17"/>
        <v>256.5</v>
      </c>
      <c r="M132" s="118">
        <v>595</v>
      </c>
      <c r="N132" s="119">
        <f t="shared" si="29"/>
        <v>338.5</v>
      </c>
      <c r="O132" s="117">
        <f t="shared" si="24"/>
        <v>68.399999999999935</v>
      </c>
      <c r="P132" s="117">
        <f t="shared" si="25"/>
        <v>136.79999999999995</v>
      </c>
      <c r="Q132" s="117" t="str">
        <f t="shared" si="26"/>
        <v/>
      </c>
      <c r="R132" s="117">
        <f t="shared" si="27"/>
        <v>367.64999999999992</v>
      </c>
      <c r="S132" s="117">
        <f t="shared" si="28"/>
        <v>-158.95000000000005</v>
      </c>
      <c r="T132" s="120">
        <f t="shared" si="15"/>
        <v>0</v>
      </c>
      <c r="U132" s="116"/>
      <c r="V132" s="117">
        <f t="shared" si="16"/>
        <v>0</v>
      </c>
      <c r="W132" s="112" t="s">
        <v>523</v>
      </c>
    </row>
    <row r="133" spans="2:23" ht="14.25" customHeight="1">
      <c r="B133" s="114"/>
      <c r="C133" s="114">
        <v>103100151</v>
      </c>
      <c r="D133" s="131" t="s">
        <v>112</v>
      </c>
      <c r="E133" s="114" t="s">
        <v>44</v>
      </c>
      <c r="F133" s="116">
        <v>167</v>
      </c>
      <c r="G133" s="116">
        <v>78</v>
      </c>
      <c r="H133" s="116">
        <v>69</v>
      </c>
      <c r="I133" s="116">
        <v>121</v>
      </c>
      <c r="J133" s="116">
        <v>86</v>
      </c>
      <c r="K133" s="116">
        <v>128</v>
      </c>
      <c r="L133" s="117">
        <f t="shared" si="17"/>
        <v>108.16666666666667</v>
      </c>
      <c r="M133" s="118">
        <v>190</v>
      </c>
      <c r="N133" s="119">
        <f t="shared" si="29"/>
        <v>81.833333333333329</v>
      </c>
      <c r="O133" s="117">
        <f t="shared" si="24"/>
        <v>28.844444444444417</v>
      </c>
      <c r="P133" s="117">
        <f t="shared" si="25"/>
        <v>57.688888888888862</v>
      </c>
      <c r="Q133" s="117" t="str">
        <f t="shared" si="26"/>
        <v/>
      </c>
      <c r="R133" s="117">
        <f t="shared" si="27"/>
        <v>155.03888888888886</v>
      </c>
      <c r="S133" s="117">
        <f t="shared" si="28"/>
        <v>-6.1166666666666885</v>
      </c>
      <c r="T133" s="120">
        <f t="shared" si="15"/>
        <v>0</v>
      </c>
      <c r="U133" s="116"/>
      <c r="V133" s="117">
        <f t="shared" si="16"/>
        <v>0</v>
      </c>
      <c r="W133" s="112" t="s">
        <v>522</v>
      </c>
    </row>
    <row r="134" spans="2:23" ht="14.25" customHeight="1">
      <c r="B134" s="114"/>
      <c r="C134" s="114">
        <v>103100152</v>
      </c>
      <c r="D134" s="131" t="s">
        <v>88</v>
      </c>
      <c r="E134" s="114" t="s">
        <v>434</v>
      </c>
      <c r="F134" s="116">
        <v>0</v>
      </c>
      <c r="G134" s="116">
        <v>0</v>
      </c>
      <c r="H134" s="116">
        <v>0</v>
      </c>
      <c r="I134" s="116">
        <v>0</v>
      </c>
      <c r="J134" s="116">
        <v>0</v>
      </c>
      <c r="K134" s="116">
        <v>0</v>
      </c>
      <c r="L134" s="117">
        <f t="shared" si="17"/>
        <v>0</v>
      </c>
      <c r="M134" s="118">
        <v>3</v>
      </c>
      <c r="N134" s="119">
        <f t="shared" si="29"/>
        <v>3</v>
      </c>
      <c r="O134" s="117">
        <f t="shared" si="24"/>
        <v>0</v>
      </c>
      <c r="P134" s="117">
        <f t="shared" si="25"/>
        <v>0</v>
      </c>
      <c r="Q134" s="117" t="str">
        <f t="shared" si="26"/>
        <v/>
      </c>
      <c r="R134" s="117">
        <f t="shared" si="27"/>
        <v>0</v>
      </c>
      <c r="S134" s="117">
        <f t="shared" si="28"/>
        <v>-3</v>
      </c>
      <c r="T134" s="120">
        <f t="shared" si="15"/>
        <v>0</v>
      </c>
      <c r="U134" s="116"/>
      <c r="V134" s="117">
        <f t="shared" si="16"/>
        <v>0</v>
      </c>
      <c r="W134" s="112" t="s">
        <v>522</v>
      </c>
    </row>
    <row r="135" spans="2:23" ht="14.25" customHeight="1">
      <c r="B135" s="114"/>
      <c r="C135" s="114">
        <v>103100153</v>
      </c>
      <c r="D135" s="131" t="s">
        <v>89</v>
      </c>
      <c r="E135" s="114" t="s">
        <v>44</v>
      </c>
      <c r="F135" s="116">
        <v>284</v>
      </c>
      <c r="G135" s="116">
        <v>129</v>
      </c>
      <c r="H135" s="116">
        <v>129</v>
      </c>
      <c r="I135" s="116">
        <v>114</v>
      </c>
      <c r="J135" s="116">
        <v>149</v>
      </c>
      <c r="K135" s="116">
        <v>137</v>
      </c>
      <c r="L135" s="117">
        <f t="shared" si="17"/>
        <v>157</v>
      </c>
      <c r="M135" s="118">
        <v>272</v>
      </c>
      <c r="N135" s="119">
        <f t="shared" si="29"/>
        <v>115</v>
      </c>
      <c r="O135" s="117">
        <f t="shared" si="24"/>
        <v>41.866666666666625</v>
      </c>
      <c r="P135" s="117">
        <f t="shared" si="25"/>
        <v>83.733333333333292</v>
      </c>
      <c r="Q135" s="117" t="str">
        <f t="shared" si="26"/>
        <v/>
      </c>
      <c r="R135" s="117">
        <f t="shared" si="27"/>
        <v>225.03333333333327</v>
      </c>
      <c r="S135" s="117">
        <f t="shared" si="28"/>
        <v>-5.1000000000000512</v>
      </c>
      <c r="T135" s="120">
        <f t="shared" si="15"/>
        <v>0</v>
      </c>
      <c r="U135" s="116"/>
      <c r="V135" s="117">
        <f t="shared" si="16"/>
        <v>0</v>
      </c>
      <c r="W135" s="112" t="s">
        <v>522</v>
      </c>
    </row>
    <row r="136" spans="2:23" ht="14.25" customHeight="1">
      <c r="B136" s="114"/>
      <c r="C136" s="114">
        <v>103100154</v>
      </c>
      <c r="D136" s="131" t="s">
        <v>358</v>
      </c>
      <c r="E136" s="114" t="s">
        <v>44</v>
      </c>
      <c r="F136" s="116">
        <v>0</v>
      </c>
      <c r="G136" s="116">
        <v>0</v>
      </c>
      <c r="H136" s="116">
        <v>0</v>
      </c>
      <c r="I136" s="116">
        <v>0</v>
      </c>
      <c r="J136" s="116">
        <v>0</v>
      </c>
      <c r="K136" s="116">
        <v>0</v>
      </c>
      <c r="L136" s="117">
        <f t="shared" si="17"/>
        <v>0</v>
      </c>
      <c r="M136" s="118">
        <v>0</v>
      </c>
      <c r="N136" s="119">
        <f t="shared" si="29"/>
        <v>0</v>
      </c>
      <c r="O136" s="117">
        <f t="shared" si="24"/>
        <v>0</v>
      </c>
      <c r="P136" s="117">
        <f t="shared" si="25"/>
        <v>0</v>
      </c>
      <c r="Q136" s="117" t="str">
        <f t="shared" si="26"/>
        <v/>
      </c>
      <c r="R136" s="117">
        <f t="shared" si="27"/>
        <v>0</v>
      </c>
      <c r="S136" s="117">
        <f t="shared" si="28"/>
        <v>0</v>
      </c>
      <c r="T136" s="120">
        <f t="shared" si="15"/>
        <v>0</v>
      </c>
      <c r="U136" s="116"/>
      <c r="V136" s="117">
        <f t="shared" si="16"/>
        <v>0</v>
      </c>
      <c r="W136" s="112" t="e">
        <v>#N/A</v>
      </c>
    </row>
    <row r="137" spans="2:23" ht="14.25" customHeight="1">
      <c r="B137" s="114"/>
      <c r="C137" s="114">
        <v>103100155</v>
      </c>
      <c r="D137" s="131" t="s">
        <v>79</v>
      </c>
      <c r="E137" s="114" t="s">
        <v>425</v>
      </c>
      <c r="F137" s="116">
        <v>3</v>
      </c>
      <c r="G137" s="116">
        <v>0</v>
      </c>
      <c r="H137" s="116">
        <v>4</v>
      </c>
      <c r="I137" s="116">
        <v>19</v>
      </c>
      <c r="J137" s="116">
        <v>3</v>
      </c>
      <c r="K137" s="116">
        <v>1</v>
      </c>
      <c r="L137" s="117">
        <f t="shared" si="17"/>
        <v>5</v>
      </c>
      <c r="M137" s="118">
        <v>28</v>
      </c>
      <c r="N137" s="119">
        <f t="shared" si="29"/>
        <v>23</v>
      </c>
      <c r="O137" s="117">
        <f t="shared" si="24"/>
        <v>1.3333333333333319</v>
      </c>
      <c r="P137" s="117">
        <f t="shared" si="25"/>
        <v>2.6666666666666652</v>
      </c>
      <c r="Q137" s="117" t="str">
        <f t="shared" si="26"/>
        <v/>
      </c>
      <c r="R137" s="117">
        <f t="shared" si="27"/>
        <v>7.1666666666666652</v>
      </c>
      <c r="S137" s="117">
        <f t="shared" si="28"/>
        <v>-19.500000000000004</v>
      </c>
      <c r="T137" s="120">
        <f t="shared" si="15"/>
        <v>0</v>
      </c>
      <c r="U137" s="116"/>
      <c r="V137" s="117">
        <f t="shared" si="16"/>
        <v>0</v>
      </c>
      <c r="W137" s="112" t="s">
        <v>520</v>
      </c>
    </row>
    <row r="138" spans="2:23" ht="14.25" customHeight="1">
      <c r="B138" s="114"/>
      <c r="C138" s="114">
        <v>103100156</v>
      </c>
      <c r="D138" s="131" t="s">
        <v>78</v>
      </c>
      <c r="E138" s="115" t="s">
        <v>44</v>
      </c>
      <c r="F138" s="116">
        <v>460</v>
      </c>
      <c r="G138" s="116">
        <v>185</v>
      </c>
      <c r="H138" s="116">
        <v>190</v>
      </c>
      <c r="I138" s="116">
        <v>249</v>
      </c>
      <c r="J138" s="116">
        <v>156</v>
      </c>
      <c r="K138" s="116">
        <v>227</v>
      </c>
      <c r="L138" s="117">
        <f t="shared" si="17"/>
        <v>244.5</v>
      </c>
      <c r="M138" s="118">
        <v>417</v>
      </c>
      <c r="N138" s="119">
        <f t="shared" si="29"/>
        <v>172.5</v>
      </c>
      <c r="O138" s="117">
        <f t="shared" si="24"/>
        <v>65.199999999999932</v>
      </c>
      <c r="P138" s="117">
        <f t="shared" si="25"/>
        <v>130.39999999999992</v>
      </c>
      <c r="Q138" s="117" t="str">
        <f t="shared" si="26"/>
        <v/>
      </c>
      <c r="R138" s="117">
        <f t="shared" si="27"/>
        <v>350.44999999999993</v>
      </c>
      <c r="S138" s="117">
        <f t="shared" si="28"/>
        <v>-1.3500000000000796</v>
      </c>
      <c r="T138" s="120">
        <f t="shared" si="15"/>
        <v>0</v>
      </c>
      <c r="U138" s="116"/>
      <c r="V138" s="117">
        <f t="shared" si="16"/>
        <v>0</v>
      </c>
      <c r="W138" s="112" t="s">
        <v>521</v>
      </c>
    </row>
    <row r="139" spans="2:23" ht="14.25" customHeight="1">
      <c r="B139" s="116"/>
      <c r="C139" s="116">
        <v>103100157</v>
      </c>
      <c r="D139" s="132" t="s">
        <v>421</v>
      </c>
      <c r="E139" s="116" t="s">
        <v>44</v>
      </c>
      <c r="F139" s="116">
        <v>0</v>
      </c>
      <c r="G139" s="116">
        <v>0</v>
      </c>
      <c r="H139" s="116">
        <v>0</v>
      </c>
      <c r="I139" s="116">
        <v>0</v>
      </c>
      <c r="J139" s="116">
        <v>0</v>
      </c>
      <c r="K139" s="116">
        <v>0</v>
      </c>
      <c r="L139" s="117">
        <f t="shared" si="17"/>
        <v>0</v>
      </c>
      <c r="M139" s="118">
        <v>0</v>
      </c>
      <c r="N139" s="119">
        <f t="shared" si="29"/>
        <v>0</v>
      </c>
      <c r="O139" s="117">
        <f t="shared" si="24"/>
        <v>0</v>
      </c>
      <c r="P139" s="117">
        <f t="shared" si="25"/>
        <v>0</v>
      </c>
      <c r="Q139" s="117" t="str">
        <f t="shared" si="26"/>
        <v/>
      </c>
      <c r="R139" s="117">
        <f t="shared" si="27"/>
        <v>0</v>
      </c>
      <c r="S139" s="117">
        <f t="shared" si="28"/>
        <v>0</v>
      </c>
      <c r="T139" s="120">
        <f t="shared" si="15"/>
        <v>0</v>
      </c>
      <c r="U139" s="116"/>
      <c r="V139" s="117">
        <f t="shared" si="16"/>
        <v>0</v>
      </c>
      <c r="W139" s="112" t="e">
        <v>#N/A</v>
      </c>
    </row>
    <row r="140" spans="2:23" ht="14.25" customHeight="1">
      <c r="B140" s="116"/>
      <c r="C140" s="116">
        <v>103100158</v>
      </c>
      <c r="D140" s="132" t="s">
        <v>233</v>
      </c>
      <c r="E140" s="115" t="s">
        <v>425</v>
      </c>
      <c r="F140" s="116">
        <v>14</v>
      </c>
      <c r="G140" s="116">
        <v>16</v>
      </c>
      <c r="H140" s="116">
        <v>15</v>
      </c>
      <c r="I140" s="116">
        <v>16</v>
      </c>
      <c r="J140" s="116">
        <v>19</v>
      </c>
      <c r="K140" s="116">
        <v>19</v>
      </c>
      <c r="L140" s="117">
        <f t="shared" si="17"/>
        <v>16.5</v>
      </c>
      <c r="M140" s="118">
        <v>19</v>
      </c>
      <c r="N140" s="119">
        <f t="shared" si="29"/>
        <v>2.5</v>
      </c>
      <c r="O140" s="117">
        <f t="shared" si="24"/>
        <v>4.399999999999995</v>
      </c>
      <c r="P140" s="117">
        <f t="shared" si="25"/>
        <v>8.7999999999999954</v>
      </c>
      <c r="Q140" s="117" t="str">
        <f t="shared" si="26"/>
        <v/>
      </c>
      <c r="R140" s="117">
        <f t="shared" si="27"/>
        <v>23.649999999999995</v>
      </c>
      <c r="S140" s="117">
        <f t="shared" si="28"/>
        <v>9.0499999999999954</v>
      </c>
      <c r="T140" s="120">
        <f t="shared" si="15"/>
        <v>10</v>
      </c>
      <c r="U140" s="116"/>
      <c r="V140" s="117">
        <f t="shared" si="16"/>
        <v>10</v>
      </c>
      <c r="W140" s="112" t="s">
        <v>520</v>
      </c>
    </row>
    <row r="141" spans="2:23" ht="14.25" customHeight="1">
      <c r="B141" s="116"/>
      <c r="C141" s="116">
        <v>103100159</v>
      </c>
      <c r="D141" s="132" t="s">
        <v>199</v>
      </c>
      <c r="E141" s="115" t="s">
        <v>44</v>
      </c>
      <c r="F141" s="116">
        <v>455</v>
      </c>
      <c r="G141" s="116">
        <v>210</v>
      </c>
      <c r="H141" s="116">
        <v>260</v>
      </c>
      <c r="I141" s="116">
        <v>170</v>
      </c>
      <c r="J141" s="116">
        <v>260</v>
      </c>
      <c r="K141" s="116">
        <v>360</v>
      </c>
      <c r="L141" s="117">
        <f t="shared" si="17"/>
        <v>285.83333333333331</v>
      </c>
      <c r="M141" s="118">
        <v>803</v>
      </c>
      <c r="N141" s="119">
        <f t="shared" si="29"/>
        <v>517.16666666666674</v>
      </c>
      <c r="O141" s="117">
        <f t="shared" si="24"/>
        <v>76.222222222222143</v>
      </c>
      <c r="P141" s="117">
        <f t="shared" si="25"/>
        <v>152.44444444444434</v>
      </c>
      <c r="Q141" s="117" t="str">
        <f t="shared" si="26"/>
        <v/>
      </c>
      <c r="R141" s="117">
        <f t="shared" si="27"/>
        <v>409.69444444444434</v>
      </c>
      <c r="S141" s="117">
        <f t="shared" si="28"/>
        <v>-317.08333333333348</v>
      </c>
      <c r="T141" s="120">
        <f t="shared" si="15"/>
        <v>0</v>
      </c>
      <c r="U141" s="116"/>
      <c r="V141" s="117">
        <f t="shared" si="16"/>
        <v>0</v>
      </c>
      <c r="W141" s="112" t="s">
        <v>521</v>
      </c>
    </row>
    <row r="142" spans="2:23" ht="14.25" customHeight="1">
      <c r="B142" s="114"/>
      <c r="C142" s="114">
        <v>103100160</v>
      </c>
      <c r="D142" s="131" t="s">
        <v>303</v>
      </c>
      <c r="E142" s="115" t="s">
        <v>44</v>
      </c>
      <c r="F142" s="116">
        <v>0</v>
      </c>
      <c r="G142" s="116">
        <v>0</v>
      </c>
      <c r="H142" s="116">
        <v>0</v>
      </c>
      <c r="I142" s="116">
        <v>0</v>
      </c>
      <c r="J142" s="116">
        <v>0</v>
      </c>
      <c r="K142" s="116">
        <v>0</v>
      </c>
      <c r="L142" s="117">
        <f t="shared" si="17"/>
        <v>0</v>
      </c>
      <c r="M142" s="118">
        <v>0</v>
      </c>
      <c r="N142" s="119">
        <f t="shared" si="29"/>
        <v>0</v>
      </c>
      <c r="O142" s="117">
        <f t="shared" si="24"/>
        <v>0</v>
      </c>
      <c r="P142" s="117">
        <f t="shared" si="25"/>
        <v>0</v>
      </c>
      <c r="Q142" s="117" t="str">
        <f t="shared" si="26"/>
        <v/>
      </c>
      <c r="R142" s="117">
        <f t="shared" si="27"/>
        <v>0</v>
      </c>
      <c r="S142" s="117">
        <f t="shared" si="28"/>
        <v>0</v>
      </c>
      <c r="T142" s="120">
        <f t="shared" si="15"/>
        <v>0</v>
      </c>
      <c r="U142" s="116"/>
      <c r="V142" s="117">
        <f t="shared" si="16"/>
        <v>0</v>
      </c>
      <c r="W142" s="112" t="s">
        <v>522</v>
      </c>
    </row>
    <row r="143" spans="2:23" ht="14.25" customHeight="1">
      <c r="B143" s="116"/>
      <c r="C143" s="116">
        <v>103100162</v>
      </c>
      <c r="D143" s="132" t="s">
        <v>270</v>
      </c>
      <c r="E143" s="115" t="s">
        <v>44</v>
      </c>
      <c r="F143" s="116">
        <v>0</v>
      </c>
      <c r="G143" s="116">
        <v>0</v>
      </c>
      <c r="H143" s="116">
        <v>0</v>
      </c>
      <c r="I143" s="116">
        <v>0</v>
      </c>
      <c r="J143" s="116">
        <v>0</v>
      </c>
      <c r="K143" s="116">
        <v>0</v>
      </c>
      <c r="L143" s="117">
        <f t="shared" si="17"/>
        <v>0</v>
      </c>
      <c r="M143" s="118">
        <v>0</v>
      </c>
      <c r="N143" s="119">
        <f t="shared" si="29"/>
        <v>0</v>
      </c>
      <c r="O143" s="117">
        <f t="shared" si="24"/>
        <v>0</v>
      </c>
      <c r="P143" s="117">
        <f t="shared" si="25"/>
        <v>0</v>
      </c>
      <c r="Q143" s="117" t="str">
        <f t="shared" si="26"/>
        <v/>
      </c>
      <c r="R143" s="117">
        <f t="shared" si="27"/>
        <v>0</v>
      </c>
      <c r="S143" s="117">
        <f t="shared" si="28"/>
        <v>0</v>
      </c>
      <c r="T143" s="120">
        <f t="shared" si="15"/>
        <v>0</v>
      </c>
      <c r="U143" s="116"/>
      <c r="V143" s="117">
        <f t="shared" si="16"/>
        <v>0</v>
      </c>
      <c r="W143" s="112" t="s">
        <v>522</v>
      </c>
    </row>
    <row r="144" spans="2:23" ht="14.25" customHeight="1">
      <c r="B144" s="116"/>
      <c r="C144" s="116">
        <v>103100163</v>
      </c>
      <c r="D144" s="132" t="s">
        <v>87</v>
      </c>
      <c r="E144" s="116" t="s">
        <v>44</v>
      </c>
      <c r="F144" s="116">
        <v>242</v>
      </c>
      <c r="G144" s="116">
        <v>80</v>
      </c>
      <c r="H144" s="116">
        <v>80</v>
      </c>
      <c r="I144" s="116">
        <v>74</v>
      </c>
      <c r="J144" s="116">
        <v>142</v>
      </c>
      <c r="K144" s="116">
        <v>116</v>
      </c>
      <c r="L144" s="117">
        <f t="shared" si="17"/>
        <v>122.33333333333333</v>
      </c>
      <c r="M144" s="118">
        <v>232</v>
      </c>
      <c r="N144" s="119">
        <f t="shared" si="29"/>
        <v>109.66666666666667</v>
      </c>
      <c r="O144" s="117">
        <f t="shared" si="24"/>
        <v>32.622222222222184</v>
      </c>
      <c r="P144" s="117">
        <f t="shared" si="25"/>
        <v>65.244444444444412</v>
      </c>
      <c r="Q144" s="117" t="str">
        <f t="shared" si="26"/>
        <v/>
      </c>
      <c r="R144" s="117">
        <f t="shared" si="27"/>
        <v>175.34444444444438</v>
      </c>
      <c r="S144" s="117">
        <f t="shared" si="28"/>
        <v>-24.033333333333388</v>
      </c>
      <c r="T144" s="120">
        <f t="shared" si="15"/>
        <v>0</v>
      </c>
      <c r="U144" s="116"/>
      <c r="V144" s="117">
        <f t="shared" si="16"/>
        <v>0</v>
      </c>
      <c r="W144" s="112" t="s">
        <v>521</v>
      </c>
    </row>
    <row r="145" spans="2:23" ht="14.25" customHeight="1">
      <c r="B145" s="114"/>
      <c r="C145" s="114">
        <v>103100171</v>
      </c>
      <c r="D145" s="131" t="s">
        <v>126</v>
      </c>
      <c r="E145" s="115" t="s">
        <v>44</v>
      </c>
      <c r="F145" s="116">
        <v>17130</v>
      </c>
      <c r="G145" s="116">
        <v>14403</v>
      </c>
      <c r="H145" s="116">
        <v>13983</v>
      </c>
      <c r="I145" s="116">
        <v>14430</v>
      </c>
      <c r="J145" s="116">
        <v>15810</v>
      </c>
      <c r="K145" s="116">
        <v>20220</v>
      </c>
      <c r="L145" s="117">
        <f t="shared" si="17"/>
        <v>15996</v>
      </c>
      <c r="M145" s="118">
        <v>15950</v>
      </c>
      <c r="N145" s="119">
        <v>13</v>
      </c>
      <c r="O145" s="117">
        <f t="shared" si="24"/>
        <v>4265.5999999999958</v>
      </c>
      <c r="P145" s="117">
        <f t="shared" si="25"/>
        <v>8531.1999999999971</v>
      </c>
      <c r="Q145" s="117" t="str">
        <f t="shared" si="26"/>
        <v/>
      </c>
      <c r="R145" s="117">
        <f t="shared" si="27"/>
        <v>22927.599999999995</v>
      </c>
      <c r="S145" s="117">
        <f t="shared" si="28"/>
        <v>11243.199999999997</v>
      </c>
      <c r="T145" s="120">
        <v>13200</v>
      </c>
      <c r="U145" s="116"/>
      <c r="V145" s="117">
        <f t="shared" si="16"/>
        <v>13200</v>
      </c>
      <c r="W145" s="112" t="s">
        <v>522</v>
      </c>
    </row>
    <row r="146" spans="2:23" ht="14.25" customHeight="1">
      <c r="B146" s="114"/>
      <c r="C146" s="114">
        <v>103100172</v>
      </c>
      <c r="D146" s="131" t="s">
        <v>127</v>
      </c>
      <c r="E146" s="114" t="s">
        <v>44</v>
      </c>
      <c r="F146" s="116">
        <v>3360</v>
      </c>
      <c r="G146" s="116">
        <v>2970</v>
      </c>
      <c r="H146" s="116">
        <v>2730</v>
      </c>
      <c r="I146" s="116">
        <v>2550</v>
      </c>
      <c r="J146" s="116">
        <v>2610</v>
      </c>
      <c r="K146" s="116">
        <v>3901</v>
      </c>
      <c r="L146" s="117">
        <f t="shared" si="17"/>
        <v>3020.1666666666665</v>
      </c>
      <c r="M146" s="118">
        <v>3035</v>
      </c>
      <c r="N146" s="119">
        <f t="shared" si="29"/>
        <v>14.833333333333485</v>
      </c>
      <c r="O146" s="117">
        <f t="shared" si="24"/>
        <v>805.37777777777694</v>
      </c>
      <c r="P146" s="117">
        <f t="shared" si="25"/>
        <v>1610.7555555555546</v>
      </c>
      <c r="Q146" s="117" t="str">
        <f t="shared" si="26"/>
        <v/>
      </c>
      <c r="R146" s="117">
        <f t="shared" si="27"/>
        <v>4328.9055555555542</v>
      </c>
      <c r="S146" s="117">
        <f t="shared" si="28"/>
        <v>2099.2833333333319</v>
      </c>
      <c r="T146" s="120">
        <v>2500</v>
      </c>
      <c r="U146" s="116"/>
      <c r="V146" s="117">
        <f t="shared" si="16"/>
        <v>2500</v>
      </c>
      <c r="W146" s="112" t="s">
        <v>521</v>
      </c>
    </row>
    <row r="147" spans="2:23" ht="14.25" customHeight="1">
      <c r="B147" s="114"/>
      <c r="C147" s="114">
        <v>103100173</v>
      </c>
      <c r="D147" s="131" t="s">
        <v>151</v>
      </c>
      <c r="E147" s="114" t="s">
        <v>44</v>
      </c>
      <c r="F147" s="116">
        <v>84</v>
      </c>
      <c r="G147" s="116">
        <v>66</v>
      </c>
      <c r="H147" s="116">
        <v>85</v>
      </c>
      <c r="I147" s="116">
        <v>115</v>
      </c>
      <c r="J147" s="116">
        <v>46</v>
      </c>
      <c r="K147" s="116">
        <v>71</v>
      </c>
      <c r="L147" s="117">
        <f t="shared" si="17"/>
        <v>77.833333333333329</v>
      </c>
      <c r="M147" s="118">
        <v>129</v>
      </c>
      <c r="N147" s="119">
        <f t="shared" si="29"/>
        <v>51.166666666666671</v>
      </c>
      <c r="O147" s="117">
        <f t="shared" si="24"/>
        <v>20.755555555555532</v>
      </c>
      <c r="P147" s="117">
        <f t="shared" si="25"/>
        <v>41.511111111111084</v>
      </c>
      <c r="Q147" s="117" t="str">
        <f t="shared" si="26"/>
        <v/>
      </c>
      <c r="R147" s="117">
        <f t="shared" si="27"/>
        <v>111.56111111111107</v>
      </c>
      <c r="S147" s="117">
        <f t="shared" si="28"/>
        <v>3.3166666666666345</v>
      </c>
      <c r="T147" s="120">
        <v>120</v>
      </c>
      <c r="U147" s="116"/>
      <c r="V147" s="117">
        <f t="shared" si="16"/>
        <v>120</v>
      </c>
      <c r="W147" s="112" t="s">
        <v>521</v>
      </c>
    </row>
    <row r="148" spans="2:23" ht="14.25" customHeight="1">
      <c r="B148" s="116"/>
      <c r="C148" s="116">
        <v>103100174</v>
      </c>
      <c r="D148" s="131" t="s">
        <v>292</v>
      </c>
      <c r="E148" s="116" t="s">
        <v>44</v>
      </c>
      <c r="F148" s="116">
        <v>0</v>
      </c>
      <c r="G148" s="116">
        <v>0</v>
      </c>
      <c r="H148" s="116">
        <v>0</v>
      </c>
      <c r="I148" s="116">
        <v>0</v>
      </c>
      <c r="J148" s="116">
        <v>0</v>
      </c>
      <c r="K148" s="116">
        <v>0</v>
      </c>
      <c r="L148" s="117">
        <f t="shared" si="17"/>
        <v>0</v>
      </c>
      <c r="M148" s="118">
        <v>0</v>
      </c>
      <c r="N148" s="119">
        <f t="shared" si="29"/>
        <v>0</v>
      </c>
      <c r="O148" s="117">
        <f t="shared" si="24"/>
        <v>0</v>
      </c>
      <c r="P148" s="117">
        <f t="shared" si="25"/>
        <v>0</v>
      </c>
      <c r="Q148" s="117" t="str">
        <f t="shared" si="26"/>
        <v/>
      </c>
      <c r="R148" s="117">
        <f t="shared" si="27"/>
        <v>0</v>
      </c>
      <c r="S148" s="117">
        <f t="shared" si="28"/>
        <v>0</v>
      </c>
      <c r="T148" s="120">
        <f t="shared" si="15"/>
        <v>0</v>
      </c>
      <c r="U148" s="116"/>
      <c r="V148" s="117">
        <f t="shared" si="16"/>
        <v>0</v>
      </c>
      <c r="W148" s="112" t="s">
        <v>521</v>
      </c>
    </row>
    <row r="149" spans="2:23" ht="14.25" customHeight="1">
      <c r="B149" s="116"/>
      <c r="C149" s="116">
        <v>103100175</v>
      </c>
      <c r="D149" s="131" t="s">
        <v>208</v>
      </c>
      <c r="E149" s="116" t="s">
        <v>44</v>
      </c>
      <c r="F149" s="116">
        <v>190</v>
      </c>
      <c r="G149" s="116">
        <v>80</v>
      </c>
      <c r="H149" s="116">
        <v>80</v>
      </c>
      <c r="I149" s="116">
        <v>130</v>
      </c>
      <c r="J149" s="116">
        <v>112</v>
      </c>
      <c r="K149" s="116">
        <v>142</v>
      </c>
      <c r="L149" s="117">
        <f t="shared" si="17"/>
        <v>122.33333333333333</v>
      </c>
      <c r="M149" s="118">
        <v>511</v>
      </c>
      <c r="N149" s="119">
        <f t="shared" si="29"/>
        <v>388.66666666666669</v>
      </c>
      <c r="O149" s="117">
        <f t="shared" si="24"/>
        <v>32.622222222222184</v>
      </c>
      <c r="P149" s="117">
        <f t="shared" si="25"/>
        <v>65.244444444444412</v>
      </c>
      <c r="Q149" s="117" t="str">
        <f t="shared" si="26"/>
        <v/>
      </c>
      <c r="R149" s="117">
        <f t="shared" si="27"/>
        <v>175.34444444444438</v>
      </c>
      <c r="S149" s="117">
        <f t="shared" si="28"/>
        <v>-303.03333333333342</v>
      </c>
      <c r="T149" s="120">
        <f t="shared" si="15"/>
        <v>0</v>
      </c>
      <c r="U149" s="116"/>
      <c r="V149" s="117">
        <f t="shared" si="16"/>
        <v>0</v>
      </c>
      <c r="W149" s="112" t="s">
        <v>523</v>
      </c>
    </row>
    <row r="150" spans="2:23" ht="14.25" customHeight="1">
      <c r="B150" s="116"/>
      <c r="C150" s="116">
        <v>103100176</v>
      </c>
      <c r="D150" s="131" t="s">
        <v>225</v>
      </c>
      <c r="E150" s="116" t="s">
        <v>422</v>
      </c>
      <c r="F150" s="116">
        <v>0</v>
      </c>
      <c r="G150" s="116">
        <v>0</v>
      </c>
      <c r="H150" s="116">
        <v>0</v>
      </c>
      <c r="I150" s="116">
        <v>0</v>
      </c>
      <c r="J150" s="116">
        <v>0</v>
      </c>
      <c r="K150" s="116">
        <v>0</v>
      </c>
      <c r="L150" s="117">
        <f t="shared" si="17"/>
        <v>0</v>
      </c>
      <c r="M150" s="118">
        <v>0</v>
      </c>
      <c r="N150" s="119">
        <f t="shared" si="29"/>
        <v>0</v>
      </c>
      <c r="O150" s="117">
        <f t="shared" si="24"/>
        <v>0</v>
      </c>
      <c r="P150" s="117">
        <f t="shared" si="25"/>
        <v>0</v>
      </c>
      <c r="Q150" s="117" t="str">
        <f t="shared" si="26"/>
        <v/>
      </c>
      <c r="R150" s="117">
        <f t="shared" si="27"/>
        <v>0</v>
      </c>
      <c r="S150" s="117">
        <f t="shared" si="28"/>
        <v>0</v>
      </c>
      <c r="T150" s="120">
        <f t="shared" ref="T150:T213" si="30">IF(S150&gt;8999,(CEILING(S150,1000)),IF(S150&gt;4999,(CEILING(S150,500)),IF(S150&gt;899,(CEILING(S150,300)),IF(S150&gt;99,(CEILING(S150,50)),IF(S150&gt;49,(CEILING(S150,30)),IF(S150&gt;9,(CEILING(S150,5)),IF(S150&lt;=0,0,S150)))))))</f>
        <v>0</v>
      </c>
      <c r="U150" s="116"/>
      <c r="V150" s="117">
        <f t="shared" si="16"/>
        <v>0</v>
      </c>
      <c r="W150" s="112" t="e">
        <v>#N/A</v>
      </c>
    </row>
    <row r="151" spans="2:23" ht="14.25" customHeight="1">
      <c r="B151" s="114"/>
      <c r="C151" s="114">
        <v>103100177</v>
      </c>
      <c r="D151" s="131" t="s">
        <v>96</v>
      </c>
      <c r="E151" s="114" t="s">
        <v>44</v>
      </c>
      <c r="F151" s="116">
        <v>0</v>
      </c>
      <c r="G151" s="116">
        <v>9</v>
      </c>
      <c r="H151" s="116">
        <v>0</v>
      </c>
      <c r="I151" s="116">
        <v>0</v>
      </c>
      <c r="J151" s="116">
        <v>0</v>
      </c>
      <c r="K151" s="116">
        <v>0</v>
      </c>
      <c r="L151" s="117">
        <f t="shared" si="17"/>
        <v>1.5</v>
      </c>
      <c r="M151" s="118">
        <v>0</v>
      </c>
      <c r="N151" s="119">
        <f t="shared" si="29"/>
        <v>-1.5</v>
      </c>
      <c r="O151" s="117">
        <f t="shared" si="24"/>
        <v>0.39999999999999958</v>
      </c>
      <c r="P151" s="117">
        <f t="shared" si="25"/>
        <v>0.7999999999999996</v>
      </c>
      <c r="Q151" s="117" t="str">
        <f t="shared" si="26"/>
        <v>*</v>
      </c>
      <c r="R151" s="117">
        <f t="shared" si="27"/>
        <v>2.1499999999999995</v>
      </c>
      <c r="S151" s="117">
        <f t="shared" si="28"/>
        <v>2.5499999999999998</v>
      </c>
      <c r="T151" s="120">
        <v>0</v>
      </c>
      <c r="U151" s="116"/>
      <c r="V151" s="117">
        <f t="shared" ref="V151:V214" si="31">T151-U151</f>
        <v>0</v>
      </c>
      <c r="W151" s="112" t="s">
        <v>521</v>
      </c>
    </row>
    <row r="152" spans="2:23" ht="14.25" customHeight="1">
      <c r="B152" s="114"/>
      <c r="C152" s="114">
        <v>103100182</v>
      </c>
      <c r="D152" s="131" t="s">
        <v>131</v>
      </c>
      <c r="E152" s="114" t="s">
        <v>44</v>
      </c>
      <c r="F152" s="116">
        <v>255</v>
      </c>
      <c r="G152" s="116">
        <v>30</v>
      </c>
      <c r="H152" s="116">
        <v>660</v>
      </c>
      <c r="I152" s="116">
        <v>560</v>
      </c>
      <c r="J152" s="116">
        <v>90</v>
      </c>
      <c r="K152" s="116">
        <v>120</v>
      </c>
      <c r="L152" s="117">
        <f t="shared" ref="L152:L215" si="32">AVERAGE(F152:K152)</f>
        <v>285.83333333333331</v>
      </c>
      <c r="M152" s="118">
        <v>348</v>
      </c>
      <c r="N152" s="119">
        <f t="shared" si="29"/>
        <v>62.166666666666686</v>
      </c>
      <c r="O152" s="117">
        <f t="shared" ref="O152:O183" si="33">+L152*(0.0333333333333333)*$E$16</f>
        <v>76.222222222222143</v>
      </c>
      <c r="P152" s="117">
        <f t="shared" ref="P152:P183" si="34">+O152+((L152/30)*$E$16)</f>
        <v>152.44444444444434</v>
      </c>
      <c r="Q152" s="117" t="str">
        <f t="shared" ref="Q152:Q183" si="35">IF(L152=0,"",IF(M152-P152&lt;=0,"*",""))</f>
        <v/>
      </c>
      <c r="R152" s="117">
        <f t="shared" ref="R152:R183" si="36">+O152+((L152/30)*$E$17)</f>
        <v>409.69444444444434</v>
      </c>
      <c r="S152" s="117">
        <f t="shared" ref="S152:S183" si="37">+(R152-O152)+(P152-M152)</f>
        <v>137.91666666666652</v>
      </c>
      <c r="T152" s="120">
        <f t="shared" si="30"/>
        <v>150</v>
      </c>
      <c r="U152" s="116"/>
      <c r="V152" s="117">
        <f t="shared" si="31"/>
        <v>150</v>
      </c>
      <c r="W152" s="112" t="s">
        <v>522</v>
      </c>
    </row>
    <row r="153" spans="2:23" ht="14.25" customHeight="1">
      <c r="B153" s="114"/>
      <c r="C153" s="114">
        <v>103100183</v>
      </c>
      <c r="D153" s="131" t="s">
        <v>132</v>
      </c>
      <c r="E153" s="114" t="s">
        <v>44</v>
      </c>
      <c r="F153" s="116">
        <v>4730</v>
      </c>
      <c r="G153" s="116">
        <v>4215</v>
      </c>
      <c r="H153" s="116">
        <v>4335</v>
      </c>
      <c r="I153" s="116">
        <v>4640</v>
      </c>
      <c r="J153" s="116">
        <v>4830</v>
      </c>
      <c r="K153" s="116">
        <v>6270</v>
      </c>
      <c r="L153" s="117">
        <f t="shared" si="32"/>
        <v>4836.666666666667</v>
      </c>
      <c r="M153" s="118">
        <v>8685</v>
      </c>
      <c r="N153" s="119">
        <f t="shared" si="29"/>
        <v>3848.333333333333</v>
      </c>
      <c r="O153" s="117">
        <f t="shared" si="33"/>
        <v>1289.7777777777765</v>
      </c>
      <c r="P153" s="117">
        <f t="shared" si="34"/>
        <v>2579.5555555555543</v>
      </c>
      <c r="Q153" s="117" t="str">
        <f t="shared" si="35"/>
        <v/>
      </c>
      <c r="R153" s="117">
        <f t="shared" si="36"/>
        <v>6932.5555555555547</v>
      </c>
      <c r="S153" s="117">
        <f t="shared" si="37"/>
        <v>-462.66666666666697</v>
      </c>
      <c r="T153" s="120">
        <f t="shared" si="30"/>
        <v>0</v>
      </c>
      <c r="U153" s="116"/>
      <c r="V153" s="117">
        <f t="shared" si="31"/>
        <v>0</v>
      </c>
      <c r="W153" s="112" t="s">
        <v>521</v>
      </c>
    </row>
    <row r="154" spans="2:23" ht="14.25" customHeight="1">
      <c r="B154" s="114"/>
      <c r="C154" s="114">
        <v>103100184</v>
      </c>
      <c r="D154" s="131" t="s">
        <v>55</v>
      </c>
      <c r="E154" s="114" t="s">
        <v>44</v>
      </c>
      <c r="F154" s="116">
        <v>56</v>
      </c>
      <c r="G154" s="116">
        <v>56</v>
      </c>
      <c r="H154" s="116">
        <v>112</v>
      </c>
      <c r="I154" s="116">
        <v>56</v>
      </c>
      <c r="J154" s="116">
        <v>84</v>
      </c>
      <c r="K154" s="116">
        <v>28</v>
      </c>
      <c r="L154" s="117">
        <f t="shared" si="32"/>
        <v>65.333333333333329</v>
      </c>
      <c r="M154" s="118">
        <v>168</v>
      </c>
      <c r="N154" s="119">
        <f t="shared" ref="N154:N185" si="38">M154-L154</f>
        <v>102.66666666666667</v>
      </c>
      <c r="O154" s="117">
        <f t="shared" si="33"/>
        <v>17.422222222222203</v>
      </c>
      <c r="P154" s="117">
        <f t="shared" si="34"/>
        <v>34.84444444444442</v>
      </c>
      <c r="Q154" s="117" t="str">
        <f t="shared" si="35"/>
        <v/>
      </c>
      <c r="R154" s="117">
        <f t="shared" si="36"/>
        <v>93.644444444444417</v>
      </c>
      <c r="S154" s="117">
        <f t="shared" si="37"/>
        <v>-56.933333333333351</v>
      </c>
      <c r="T154" s="120">
        <f t="shared" si="30"/>
        <v>0</v>
      </c>
      <c r="U154" s="116"/>
      <c r="V154" s="117">
        <f t="shared" si="31"/>
        <v>0</v>
      </c>
      <c r="W154" s="112" t="s">
        <v>520</v>
      </c>
    </row>
    <row r="155" spans="2:23" ht="14.25" customHeight="1">
      <c r="B155" s="114"/>
      <c r="C155" s="114">
        <v>103100185</v>
      </c>
      <c r="D155" s="131" t="s">
        <v>359</v>
      </c>
      <c r="E155" s="115" t="s">
        <v>428</v>
      </c>
      <c r="F155" s="116">
        <v>11</v>
      </c>
      <c r="G155" s="116">
        <v>6</v>
      </c>
      <c r="H155" s="116">
        <v>3</v>
      </c>
      <c r="I155" s="116">
        <v>2</v>
      </c>
      <c r="J155" s="116">
        <v>5</v>
      </c>
      <c r="K155" s="116">
        <v>7</v>
      </c>
      <c r="L155" s="117">
        <f t="shared" si="32"/>
        <v>5.666666666666667</v>
      </c>
      <c r="M155" s="118">
        <v>10</v>
      </c>
      <c r="N155" s="119">
        <f t="shared" si="38"/>
        <v>4.333333333333333</v>
      </c>
      <c r="O155" s="117">
        <f t="shared" si="33"/>
        <v>1.5111111111111095</v>
      </c>
      <c r="P155" s="117">
        <f t="shared" si="34"/>
        <v>3.0222222222222208</v>
      </c>
      <c r="Q155" s="117" t="str">
        <f t="shared" si="35"/>
        <v/>
      </c>
      <c r="R155" s="117">
        <f t="shared" si="36"/>
        <v>8.1222222222222218</v>
      </c>
      <c r="S155" s="117">
        <f t="shared" si="37"/>
        <v>-0.36666666666666714</v>
      </c>
      <c r="T155" s="120">
        <v>10</v>
      </c>
      <c r="U155" s="116"/>
      <c r="V155" s="117">
        <f t="shared" si="31"/>
        <v>10</v>
      </c>
      <c r="W155" s="112" t="s">
        <v>523</v>
      </c>
    </row>
    <row r="156" spans="2:23" ht="14.25" customHeight="1">
      <c r="B156" s="114"/>
      <c r="C156" s="114">
        <v>103100186</v>
      </c>
      <c r="D156" s="131" t="s">
        <v>384</v>
      </c>
      <c r="E156" s="114" t="s">
        <v>11</v>
      </c>
      <c r="F156" s="116">
        <v>0</v>
      </c>
      <c r="G156" s="116">
        <v>0</v>
      </c>
      <c r="H156" s="116">
        <v>0</v>
      </c>
      <c r="I156" s="116">
        <v>0</v>
      </c>
      <c r="J156" s="116">
        <v>0</v>
      </c>
      <c r="K156" s="116">
        <v>0</v>
      </c>
      <c r="L156" s="117">
        <f t="shared" si="32"/>
        <v>0</v>
      </c>
      <c r="M156" s="118">
        <v>0</v>
      </c>
      <c r="N156" s="119">
        <f t="shared" si="38"/>
        <v>0</v>
      </c>
      <c r="O156" s="117">
        <f t="shared" si="33"/>
        <v>0</v>
      </c>
      <c r="P156" s="117">
        <f t="shared" si="34"/>
        <v>0</v>
      </c>
      <c r="Q156" s="117" t="str">
        <f t="shared" si="35"/>
        <v/>
      </c>
      <c r="R156" s="117">
        <f t="shared" si="36"/>
        <v>0</v>
      </c>
      <c r="S156" s="117">
        <f t="shared" si="37"/>
        <v>0</v>
      </c>
      <c r="T156" s="120">
        <f t="shared" si="30"/>
        <v>0</v>
      </c>
      <c r="U156" s="116"/>
      <c r="V156" s="117">
        <f t="shared" si="31"/>
        <v>0</v>
      </c>
      <c r="W156" s="112" t="s">
        <v>523</v>
      </c>
    </row>
    <row r="157" spans="2:23" ht="14.25" customHeight="1">
      <c r="B157" s="114"/>
      <c r="C157" s="114">
        <v>103100187</v>
      </c>
      <c r="D157" s="131" t="s">
        <v>152</v>
      </c>
      <c r="E157" s="114" t="s">
        <v>17</v>
      </c>
      <c r="F157" s="116">
        <v>1029</v>
      </c>
      <c r="G157" s="116">
        <v>577</v>
      </c>
      <c r="H157" s="116">
        <v>787</v>
      </c>
      <c r="I157" s="116">
        <v>756</v>
      </c>
      <c r="J157" s="116">
        <v>1082</v>
      </c>
      <c r="K157" s="116">
        <v>1187</v>
      </c>
      <c r="L157" s="117">
        <f t="shared" si="32"/>
        <v>903</v>
      </c>
      <c r="M157" s="118">
        <v>2205</v>
      </c>
      <c r="N157" s="119">
        <f t="shared" si="38"/>
        <v>1302</v>
      </c>
      <c r="O157" s="117">
        <f t="shared" si="33"/>
        <v>240.79999999999976</v>
      </c>
      <c r="P157" s="117">
        <f t="shared" si="34"/>
        <v>481.5999999999998</v>
      </c>
      <c r="Q157" s="117" t="str">
        <f t="shared" si="35"/>
        <v/>
      </c>
      <c r="R157" s="117">
        <f t="shared" si="36"/>
        <v>1294.2999999999997</v>
      </c>
      <c r="S157" s="117">
        <f t="shared" si="37"/>
        <v>-669.90000000000009</v>
      </c>
      <c r="T157" s="120">
        <f t="shared" si="30"/>
        <v>0</v>
      </c>
      <c r="U157" s="116"/>
      <c r="V157" s="117">
        <f t="shared" si="31"/>
        <v>0</v>
      </c>
      <c r="W157" s="112" t="s">
        <v>522</v>
      </c>
    </row>
    <row r="158" spans="2:23" ht="14.25" customHeight="1">
      <c r="B158" s="114"/>
      <c r="C158" s="114">
        <v>103100192</v>
      </c>
      <c r="D158" s="131" t="s">
        <v>487</v>
      </c>
      <c r="E158" s="115" t="s">
        <v>44</v>
      </c>
      <c r="F158" s="116">
        <v>0</v>
      </c>
      <c r="G158" s="116">
        <v>0</v>
      </c>
      <c r="H158" s="116">
        <v>0</v>
      </c>
      <c r="I158" s="116">
        <v>0</v>
      </c>
      <c r="J158" s="116">
        <v>0</v>
      </c>
      <c r="K158" s="116">
        <v>0</v>
      </c>
      <c r="L158" s="117">
        <f t="shared" si="32"/>
        <v>0</v>
      </c>
      <c r="M158" s="118">
        <v>0</v>
      </c>
      <c r="N158" s="119">
        <f t="shared" si="38"/>
        <v>0</v>
      </c>
      <c r="O158" s="117">
        <f t="shared" si="33"/>
        <v>0</v>
      </c>
      <c r="P158" s="117">
        <f t="shared" si="34"/>
        <v>0</v>
      </c>
      <c r="Q158" s="117" t="str">
        <f t="shared" si="35"/>
        <v/>
      </c>
      <c r="R158" s="117">
        <f t="shared" si="36"/>
        <v>0</v>
      </c>
      <c r="S158" s="117">
        <f t="shared" si="37"/>
        <v>0</v>
      </c>
      <c r="T158" s="120">
        <f t="shared" si="30"/>
        <v>0</v>
      </c>
      <c r="U158" s="116"/>
      <c r="V158" s="117">
        <f t="shared" si="31"/>
        <v>0</v>
      </c>
      <c r="W158" s="112" t="s">
        <v>520</v>
      </c>
    </row>
    <row r="159" spans="2:23" ht="14.25" customHeight="1">
      <c r="B159" s="114"/>
      <c r="C159" s="114">
        <v>103100193</v>
      </c>
      <c r="D159" s="131" t="s">
        <v>304</v>
      </c>
      <c r="E159" s="114" t="s">
        <v>44</v>
      </c>
      <c r="F159" s="116">
        <v>0</v>
      </c>
      <c r="G159" s="116">
        <v>0</v>
      </c>
      <c r="H159" s="116">
        <v>0</v>
      </c>
      <c r="I159" s="116">
        <v>0</v>
      </c>
      <c r="J159" s="116">
        <v>0</v>
      </c>
      <c r="K159" s="116">
        <v>0</v>
      </c>
      <c r="L159" s="117">
        <f t="shared" si="32"/>
        <v>0</v>
      </c>
      <c r="M159" s="118">
        <v>0</v>
      </c>
      <c r="N159" s="119">
        <f t="shared" si="38"/>
        <v>0</v>
      </c>
      <c r="O159" s="117">
        <f t="shared" si="33"/>
        <v>0</v>
      </c>
      <c r="P159" s="117">
        <f t="shared" si="34"/>
        <v>0</v>
      </c>
      <c r="Q159" s="117" t="str">
        <f t="shared" si="35"/>
        <v/>
      </c>
      <c r="R159" s="117">
        <f t="shared" si="36"/>
        <v>0</v>
      </c>
      <c r="S159" s="117">
        <f t="shared" si="37"/>
        <v>0</v>
      </c>
      <c r="T159" s="120">
        <f t="shared" si="30"/>
        <v>0</v>
      </c>
      <c r="U159" s="116"/>
      <c r="V159" s="117">
        <f t="shared" si="31"/>
        <v>0</v>
      </c>
      <c r="W159" s="112" t="s">
        <v>522</v>
      </c>
    </row>
    <row r="160" spans="2:23" ht="14.25" customHeight="1">
      <c r="B160" s="116"/>
      <c r="C160" s="116">
        <v>103100194</v>
      </c>
      <c r="D160" s="132" t="s">
        <v>202</v>
      </c>
      <c r="E160" s="116" t="s">
        <v>44</v>
      </c>
      <c r="F160" s="116">
        <v>0</v>
      </c>
      <c r="G160" s="116">
        <v>0</v>
      </c>
      <c r="H160" s="116">
        <v>0</v>
      </c>
      <c r="I160" s="116">
        <v>0</v>
      </c>
      <c r="J160" s="116">
        <v>0</v>
      </c>
      <c r="K160" s="116">
        <v>0</v>
      </c>
      <c r="L160" s="117">
        <f t="shared" si="32"/>
        <v>0</v>
      </c>
      <c r="M160" s="118">
        <v>0</v>
      </c>
      <c r="N160" s="119">
        <f t="shared" si="38"/>
        <v>0</v>
      </c>
      <c r="O160" s="117">
        <f t="shared" si="33"/>
        <v>0</v>
      </c>
      <c r="P160" s="117">
        <f t="shared" si="34"/>
        <v>0</v>
      </c>
      <c r="Q160" s="117" t="str">
        <f t="shared" si="35"/>
        <v/>
      </c>
      <c r="R160" s="117">
        <f t="shared" si="36"/>
        <v>0</v>
      </c>
      <c r="S160" s="117">
        <f t="shared" si="37"/>
        <v>0</v>
      </c>
      <c r="T160" s="120">
        <f t="shared" si="30"/>
        <v>0</v>
      </c>
      <c r="U160" s="116"/>
      <c r="V160" s="117">
        <f t="shared" si="31"/>
        <v>0</v>
      </c>
      <c r="W160" s="112" t="e">
        <v>#N/A</v>
      </c>
    </row>
    <row r="161" spans="2:23" ht="14.25" customHeight="1">
      <c r="B161" s="114"/>
      <c r="C161" s="114">
        <v>103100195</v>
      </c>
      <c r="D161" s="131" t="s">
        <v>305</v>
      </c>
      <c r="E161" s="115" t="s">
        <v>44</v>
      </c>
      <c r="F161" s="116">
        <v>0</v>
      </c>
      <c r="G161" s="116">
        <v>0</v>
      </c>
      <c r="H161" s="116">
        <v>0</v>
      </c>
      <c r="I161" s="116">
        <v>0</v>
      </c>
      <c r="J161" s="116">
        <v>0</v>
      </c>
      <c r="K161" s="116">
        <v>0</v>
      </c>
      <c r="L161" s="117">
        <f t="shared" si="32"/>
        <v>0</v>
      </c>
      <c r="M161" s="118">
        <v>0</v>
      </c>
      <c r="N161" s="119">
        <f t="shared" si="38"/>
        <v>0</v>
      </c>
      <c r="O161" s="117">
        <f t="shared" si="33"/>
        <v>0</v>
      </c>
      <c r="P161" s="117">
        <f t="shared" si="34"/>
        <v>0</v>
      </c>
      <c r="Q161" s="117" t="str">
        <f t="shared" si="35"/>
        <v/>
      </c>
      <c r="R161" s="117">
        <f t="shared" si="36"/>
        <v>0</v>
      </c>
      <c r="S161" s="117">
        <f t="shared" si="37"/>
        <v>0</v>
      </c>
      <c r="T161" s="120">
        <f t="shared" si="30"/>
        <v>0</v>
      </c>
      <c r="U161" s="116"/>
      <c r="V161" s="117">
        <f t="shared" si="31"/>
        <v>0</v>
      </c>
      <c r="W161" s="112" t="e">
        <v>#N/A</v>
      </c>
    </row>
    <row r="162" spans="2:23" ht="14.25" customHeight="1">
      <c r="B162" s="114"/>
      <c r="C162" s="114">
        <v>103100197</v>
      </c>
      <c r="D162" s="131" t="s">
        <v>101</v>
      </c>
      <c r="E162" s="114" t="s">
        <v>44</v>
      </c>
      <c r="F162" s="116">
        <v>110</v>
      </c>
      <c r="G162" s="116">
        <v>109</v>
      </c>
      <c r="H162" s="116">
        <v>155</v>
      </c>
      <c r="I162" s="116">
        <v>91</v>
      </c>
      <c r="J162" s="116">
        <v>163</v>
      </c>
      <c r="K162" s="116">
        <v>60</v>
      </c>
      <c r="L162" s="117">
        <f t="shared" si="32"/>
        <v>114.66666666666667</v>
      </c>
      <c r="M162" s="118">
        <v>263</v>
      </c>
      <c r="N162" s="119">
        <f t="shared" si="38"/>
        <v>148.33333333333331</v>
      </c>
      <c r="O162" s="117">
        <f t="shared" si="33"/>
        <v>30.577777777777747</v>
      </c>
      <c r="P162" s="117">
        <f t="shared" si="34"/>
        <v>61.155555555555523</v>
      </c>
      <c r="Q162" s="117" t="str">
        <f t="shared" si="35"/>
        <v/>
      </c>
      <c r="R162" s="117">
        <f t="shared" si="36"/>
        <v>164.35555555555553</v>
      </c>
      <c r="S162" s="117">
        <f t="shared" si="37"/>
        <v>-68.06666666666672</v>
      </c>
      <c r="T162" s="120">
        <f t="shared" si="30"/>
        <v>0</v>
      </c>
      <c r="U162" s="116"/>
      <c r="V162" s="117">
        <f t="shared" si="31"/>
        <v>0</v>
      </c>
      <c r="W162" s="112" t="s">
        <v>520</v>
      </c>
    </row>
    <row r="163" spans="2:23" ht="14.25" customHeight="1">
      <c r="B163" s="114"/>
      <c r="C163" s="114">
        <v>103100199</v>
      </c>
      <c r="D163" s="131" t="s">
        <v>198</v>
      </c>
      <c r="E163" s="114" t="s">
        <v>44</v>
      </c>
      <c r="F163" s="116">
        <v>1740</v>
      </c>
      <c r="G163" s="116">
        <v>1196</v>
      </c>
      <c r="H163" s="116">
        <v>1146</v>
      </c>
      <c r="I163" s="116">
        <v>1170</v>
      </c>
      <c r="J163" s="116">
        <v>1060</v>
      </c>
      <c r="K163" s="116">
        <v>1250</v>
      </c>
      <c r="L163" s="117">
        <f t="shared" si="32"/>
        <v>1260.3333333333333</v>
      </c>
      <c r="M163" s="118">
        <v>1523</v>
      </c>
      <c r="N163" s="119">
        <f t="shared" si="38"/>
        <v>262.66666666666674</v>
      </c>
      <c r="O163" s="117">
        <f t="shared" si="33"/>
        <v>336.0888888888885</v>
      </c>
      <c r="P163" s="117">
        <f t="shared" si="34"/>
        <v>672.17777777777735</v>
      </c>
      <c r="Q163" s="117" t="str">
        <f t="shared" si="35"/>
        <v/>
      </c>
      <c r="R163" s="117">
        <f t="shared" si="36"/>
        <v>1806.4777777777772</v>
      </c>
      <c r="S163" s="117">
        <f t="shared" si="37"/>
        <v>619.56666666666604</v>
      </c>
      <c r="T163" s="120">
        <v>900</v>
      </c>
      <c r="U163" s="116"/>
      <c r="V163" s="117">
        <f t="shared" si="31"/>
        <v>900</v>
      </c>
      <c r="W163" s="112" t="s">
        <v>521</v>
      </c>
    </row>
    <row r="164" spans="2:23" ht="14.25" customHeight="1">
      <c r="B164" s="116"/>
      <c r="C164" s="116">
        <v>103100200</v>
      </c>
      <c r="D164" s="132" t="s">
        <v>236</v>
      </c>
      <c r="E164" s="116" t="s">
        <v>436</v>
      </c>
      <c r="F164" s="116">
        <v>6</v>
      </c>
      <c r="G164" s="116">
        <v>14</v>
      </c>
      <c r="H164" s="116">
        <v>7</v>
      </c>
      <c r="I164" s="116">
        <v>14</v>
      </c>
      <c r="J164" s="116">
        <v>12</v>
      </c>
      <c r="K164" s="116">
        <v>8</v>
      </c>
      <c r="L164" s="117">
        <f t="shared" si="32"/>
        <v>10.166666666666666</v>
      </c>
      <c r="M164" s="118">
        <v>18</v>
      </c>
      <c r="N164" s="119">
        <f t="shared" si="38"/>
        <v>7.8333333333333339</v>
      </c>
      <c r="O164" s="117">
        <f t="shared" si="33"/>
        <v>2.7111111111111081</v>
      </c>
      <c r="P164" s="117">
        <f t="shared" si="34"/>
        <v>5.4222222222222189</v>
      </c>
      <c r="Q164" s="117" t="str">
        <f t="shared" si="35"/>
        <v/>
      </c>
      <c r="R164" s="117">
        <f t="shared" si="36"/>
        <v>14.572222222222218</v>
      </c>
      <c r="S164" s="117">
        <f t="shared" si="37"/>
        <v>-0.71666666666667211</v>
      </c>
      <c r="T164" s="120">
        <v>6</v>
      </c>
      <c r="U164" s="116"/>
      <c r="V164" s="117">
        <f t="shared" si="31"/>
        <v>6</v>
      </c>
      <c r="W164" s="112" t="s">
        <v>521</v>
      </c>
    </row>
    <row r="165" spans="2:23" ht="14.25" customHeight="1">
      <c r="B165" s="114"/>
      <c r="C165" s="114">
        <v>103100202</v>
      </c>
      <c r="D165" s="131" t="s">
        <v>274</v>
      </c>
      <c r="E165" s="114" t="s">
        <v>44</v>
      </c>
      <c r="F165" s="116">
        <v>0</v>
      </c>
      <c r="G165" s="116">
        <v>0</v>
      </c>
      <c r="H165" s="116">
        <v>0</v>
      </c>
      <c r="I165" s="116">
        <v>0</v>
      </c>
      <c r="J165" s="116">
        <v>0</v>
      </c>
      <c r="K165" s="116">
        <v>0</v>
      </c>
      <c r="L165" s="117">
        <f t="shared" si="32"/>
        <v>0</v>
      </c>
      <c r="M165" s="118">
        <v>0</v>
      </c>
      <c r="N165" s="119">
        <f t="shared" si="38"/>
        <v>0</v>
      </c>
      <c r="O165" s="117">
        <f t="shared" si="33"/>
        <v>0</v>
      </c>
      <c r="P165" s="117">
        <f t="shared" si="34"/>
        <v>0</v>
      </c>
      <c r="Q165" s="117" t="str">
        <f t="shared" si="35"/>
        <v/>
      </c>
      <c r="R165" s="117">
        <f t="shared" si="36"/>
        <v>0</v>
      </c>
      <c r="S165" s="117">
        <f t="shared" si="37"/>
        <v>0</v>
      </c>
      <c r="T165" s="120">
        <f t="shared" si="30"/>
        <v>0</v>
      </c>
      <c r="U165" s="116"/>
      <c r="V165" s="117">
        <f t="shared" si="31"/>
        <v>0</v>
      </c>
      <c r="W165" s="112" t="s">
        <v>522</v>
      </c>
    </row>
    <row r="166" spans="2:23" ht="14.25" customHeight="1">
      <c r="B166" s="114"/>
      <c r="C166" s="114">
        <v>103100203</v>
      </c>
      <c r="D166" s="131" t="s">
        <v>133</v>
      </c>
      <c r="E166" s="114" t="s">
        <v>44</v>
      </c>
      <c r="F166" s="116">
        <v>4440</v>
      </c>
      <c r="G166" s="116">
        <v>3700</v>
      </c>
      <c r="H166" s="116">
        <v>3905</v>
      </c>
      <c r="I166" s="116">
        <v>3740</v>
      </c>
      <c r="J166" s="116">
        <v>3695</v>
      </c>
      <c r="K166" s="116">
        <v>5155</v>
      </c>
      <c r="L166" s="117">
        <f t="shared" si="32"/>
        <v>4105.833333333333</v>
      </c>
      <c r="M166" s="118">
        <v>4066</v>
      </c>
      <c r="N166" s="119">
        <f t="shared" si="38"/>
        <v>-39.83333333333303</v>
      </c>
      <c r="O166" s="117">
        <f t="shared" si="33"/>
        <v>1094.8888888888875</v>
      </c>
      <c r="P166" s="117">
        <f t="shared" si="34"/>
        <v>2189.7777777777765</v>
      </c>
      <c r="Q166" s="117" t="str">
        <f t="shared" si="35"/>
        <v/>
      </c>
      <c r="R166" s="117">
        <f t="shared" si="36"/>
        <v>5885.0277777777765</v>
      </c>
      <c r="S166" s="117">
        <f t="shared" si="37"/>
        <v>2913.9166666666652</v>
      </c>
      <c r="T166" s="120">
        <f t="shared" si="30"/>
        <v>3000</v>
      </c>
      <c r="U166" s="116"/>
      <c r="V166" s="117">
        <f t="shared" si="31"/>
        <v>3000</v>
      </c>
      <c r="W166" s="112" t="s">
        <v>521</v>
      </c>
    </row>
    <row r="167" spans="2:23" ht="14.25" customHeight="1">
      <c r="B167" s="114"/>
      <c r="C167" s="114">
        <v>103100205</v>
      </c>
      <c r="D167" s="131" t="s">
        <v>148</v>
      </c>
      <c r="E167" s="114" t="s">
        <v>44</v>
      </c>
      <c r="F167" s="116">
        <v>630</v>
      </c>
      <c r="G167" s="116">
        <v>210</v>
      </c>
      <c r="H167" s="116">
        <v>180</v>
      </c>
      <c r="I167" s="116">
        <v>240</v>
      </c>
      <c r="J167" s="116">
        <v>150</v>
      </c>
      <c r="K167" s="116">
        <v>300</v>
      </c>
      <c r="L167" s="117">
        <f t="shared" si="32"/>
        <v>285</v>
      </c>
      <c r="M167" s="118">
        <v>705</v>
      </c>
      <c r="N167" s="119">
        <f t="shared" si="38"/>
        <v>420</v>
      </c>
      <c r="O167" s="117">
        <f t="shared" si="33"/>
        <v>75.999999999999915</v>
      </c>
      <c r="P167" s="117">
        <f t="shared" si="34"/>
        <v>151.99999999999991</v>
      </c>
      <c r="Q167" s="117" t="str">
        <f t="shared" si="35"/>
        <v/>
      </c>
      <c r="R167" s="117">
        <f t="shared" si="36"/>
        <v>408.49999999999989</v>
      </c>
      <c r="S167" s="117">
        <f t="shared" si="37"/>
        <v>-220.50000000000011</v>
      </c>
      <c r="T167" s="120">
        <f t="shared" si="30"/>
        <v>0</v>
      </c>
      <c r="U167" s="116"/>
      <c r="V167" s="117">
        <f t="shared" si="31"/>
        <v>0</v>
      </c>
      <c r="W167" s="112" t="s">
        <v>522</v>
      </c>
    </row>
    <row r="168" spans="2:23" ht="14.25" customHeight="1">
      <c r="B168" s="114"/>
      <c r="C168" s="114">
        <v>103100206</v>
      </c>
      <c r="D168" s="131" t="s">
        <v>95</v>
      </c>
      <c r="E168" s="114" t="s">
        <v>44</v>
      </c>
      <c r="F168" s="116">
        <v>0</v>
      </c>
      <c r="G168" s="116">
        <v>0</v>
      </c>
      <c r="H168" s="116">
        <v>0</v>
      </c>
      <c r="I168" s="116">
        <v>0</v>
      </c>
      <c r="J168" s="116">
        <v>0</v>
      </c>
      <c r="K168" s="116">
        <v>0</v>
      </c>
      <c r="L168" s="117">
        <f t="shared" si="32"/>
        <v>0</v>
      </c>
      <c r="M168" s="118">
        <v>15</v>
      </c>
      <c r="N168" s="119">
        <f t="shared" si="38"/>
        <v>15</v>
      </c>
      <c r="O168" s="117">
        <f t="shared" si="33"/>
        <v>0</v>
      </c>
      <c r="P168" s="117">
        <f t="shared" si="34"/>
        <v>0</v>
      </c>
      <c r="Q168" s="117" t="str">
        <f t="shared" si="35"/>
        <v/>
      </c>
      <c r="R168" s="117">
        <f t="shared" si="36"/>
        <v>0</v>
      </c>
      <c r="S168" s="117">
        <f t="shared" si="37"/>
        <v>-15</v>
      </c>
      <c r="T168" s="120">
        <f t="shared" si="30"/>
        <v>0</v>
      </c>
      <c r="U168" s="116"/>
      <c r="V168" s="117">
        <f t="shared" si="31"/>
        <v>0</v>
      </c>
      <c r="W168" s="112" t="s">
        <v>522</v>
      </c>
    </row>
    <row r="169" spans="2:23" ht="14.25" customHeight="1">
      <c r="B169" s="114"/>
      <c r="C169" s="114">
        <v>103100207</v>
      </c>
      <c r="D169" s="131" t="s">
        <v>163</v>
      </c>
      <c r="E169" s="114" t="s">
        <v>432</v>
      </c>
      <c r="F169" s="116">
        <v>2</v>
      </c>
      <c r="G169" s="116">
        <v>1</v>
      </c>
      <c r="H169" s="116">
        <v>0</v>
      </c>
      <c r="I169" s="116">
        <v>0</v>
      </c>
      <c r="J169" s="116">
        <v>1</v>
      </c>
      <c r="K169" s="116">
        <v>1</v>
      </c>
      <c r="L169" s="117">
        <f t="shared" si="32"/>
        <v>0.83333333333333337</v>
      </c>
      <c r="M169" s="118">
        <v>3</v>
      </c>
      <c r="N169" s="119">
        <f t="shared" si="38"/>
        <v>2.1666666666666665</v>
      </c>
      <c r="O169" s="117">
        <f t="shared" si="33"/>
        <v>0.22222222222222199</v>
      </c>
      <c r="P169" s="117">
        <f t="shared" si="34"/>
        <v>0.4444444444444442</v>
      </c>
      <c r="Q169" s="117" t="str">
        <f t="shared" si="35"/>
        <v/>
      </c>
      <c r="R169" s="117">
        <f t="shared" si="36"/>
        <v>1.1944444444444442</v>
      </c>
      <c r="S169" s="117">
        <f t="shared" si="37"/>
        <v>-1.5833333333333335</v>
      </c>
      <c r="T169" s="120">
        <f t="shared" si="30"/>
        <v>0</v>
      </c>
      <c r="U169" s="116"/>
      <c r="V169" s="117">
        <f t="shared" si="31"/>
        <v>0</v>
      </c>
      <c r="W169" s="112" t="s">
        <v>521</v>
      </c>
    </row>
    <row r="170" spans="2:23" ht="14.25" customHeight="1">
      <c r="B170" s="114"/>
      <c r="C170" s="114">
        <v>103100208</v>
      </c>
      <c r="D170" s="131" t="s">
        <v>94</v>
      </c>
      <c r="E170" s="114" t="s">
        <v>44</v>
      </c>
      <c r="F170" s="116">
        <v>2</v>
      </c>
      <c r="G170" s="116">
        <v>0</v>
      </c>
      <c r="H170" s="116">
        <v>0</v>
      </c>
      <c r="I170" s="116">
        <v>0</v>
      </c>
      <c r="J170" s="116">
        <v>0</v>
      </c>
      <c r="K170" s="116">
        <v>0</v>
      </c>
      <c r="L170" s="117">
        <f t="shared" si="32"/>
        <v>0.33333333333333331</v>
      </c>
      <c r="M170" s="118">
        <v>17</v>
      </c>
      <c r="N170" s="119">
        <f t="shared" si="38"/>
        <v>16.666666666666668</v>
      </c>
      <c r="O170" s="117">
        <f t="shared" si="33"/>
        <v>8.8888888888888795E-2</v>
      </c>
      <c r="P170" s="117">
        <f t="shared" si="34"/>
        <v>0.17777777777777767</v>
      </c>
      <c r="Q170" s="117" t="str">
        <f t="shared" si="35"/>
        <v/>
      </c>
      <c r="R170" s="117">
        <f t="shared" si="36"/>
        <v>0.47777777777777763</v>
      </c>
      <c r="S170" s="117">
        <f t="shared" si="37"/>
        <v>-16.433333333333334</v>
      </c>
      <c r="T170" s="120">
        <f t="shared" si="30"/>
        <v>0</v>
      </c>
      <c r="U170" s="116"/>
      <c r="V170" s="117">
        <f t="shared" si="31"/>
        <v>0</v>
      </c>
      <c r="W170" s="112" t="s">
        <v>523</v>
      </c>
    </row>
    <row r="171" spans="2:23" ht="14.25" customHeight="1">
      <c r="B171" s="116"/>
      <c r="C171" s="116">
        <v>103100209</v>
      </c>
      <c r="D171" s="132" t="s">
        <v>145</v>
      </c>
      <c r="E171" s="115" t="s">
        <v>44</v>
      </c>
      <c r="F171" s="116">
        <v>0</v>
      </c>
      <c r="G171" s="116">
        <v>0</v>
      </c>
      <c r="H171" s="116">
        <v>0</v>
      </c>
      <c r="I171" s="116">
        <v>0</v>
      </c>
      <c r="J171" s="116">
        <v>0</v>
      </c>
      <c r="K171" s="116">
        <v>0</v>
      </c>
      <c r="L171" s="117">
        <f t="shared" si="32"/>
        <v>0</v>
      </c>
      <c r="M171" s="118">
        <v>640</v>
      </c>
      <c r="N171" s="119">
        <f t="shared" si="38"/>
        <v>640</v>
      </c>
      <c r="O171" s="117">
        <f t="shared" si="33"/>
        <v>0</v>
      </c>
      <c r="P171" s="117">
        <f t="shared" si="34"/>
        <v>0</v>
      </c>
      <c r="Q171" s="117" t="str">
        <f t="shared" si="35"/>
        <v/>
      </c>
      <c r="R171" s="117">
        <f t="shared" si="36"/>
        <v>0</v>
      </c>
      <c r="S171" s="117">
        <f t="shared" si="37"/>
        <v>-640</v>
      </c>
      <c r="T171" s="120">
        <f t="shared" si="30"/>
        <v>0</v>
      </c>
      <c r="U171" s="116"/>
      <c r="V171" s="117">
        <f t="shared" si="31"/>
        <v>0</v>
      </c>
      <c r="W171" s="112" t="s">
        <v>522</v>
      </c>
    </row>
    <row r="172" spans="2:23" ht="14.25" customHeight="1">
      <c r="B172" s="114"/>
      <c r="C172" s="114">
        <v>103100211</v>
      </c>
      <c r="D172" s="131" t="s">
        <v>237</v>
      </c>
      <c r="E172" s="114" t="s">
        <v>19</v>
      </c>
      <c r="F172" s="116">
        <v>2</v>
      </c>
      <c r="G172" s="116">
        <v>3</v>
      </c>
      <c r="H172" s="116">
        <v>3</v>
      </c>
      <c r="I172" s="116">
        <v>0</v>
      </c>
      <c r="J172" s="116">
        <v>0</v>
      </c>
      <c r="K172" s="116">
        <v>0</v>
      </c>
      <c r="L172" s="117">
        <f t="shared" si="32"/>
        <v>1.3333333333333333</v>
      </c>
      <c r="M172" s="118">
        <v>3</v>
      </c>
      <c r="N172" s="119">
        <f t="shared" si="38"/>
        <v>1.6666666666666667</v>
      </c>
      <c r="O172" s="117">
        <f t="shared" si="33"/>
        <v>0.35555555555555518</v>
      </c>
      <c r="P172" s="117">
        <f t="shared" si="34"/>
        <v>0.71111111111111069</v>
      </c>
      <c r="Q172" s="117" t="str">
        <f t="shared" si="35"/>
        <v/>
      </c>
      <c r="R172" s="117">
        <f t="shared" si="36"/>
        <v>1.9111111111111105</v>
      </c>
      <c r="S172" s="117">
        <f t="shared" si="37"/>
        <v>-0.73333333333333384</v>
      </c>
      <c r="T172" s="120">
        <f t="shared" si="30"/>
        <v>0</v>
      </c>
      <c r="U172" s="116"/>
      <c r="V172" s="117">
        <f t="shared" si="31"/>
        <v>0</v>
      </c>
      <c r="W172" s="112" t="s">
        <v>523</v>
      </c>
    </row>
    <row r="173" spans="2:23" ht="14.25" customHeight="1">
      <c r="B173" s="114"/>
      <c r="C173" s="114">
        <v>103100212</v>
      </c>
      <c r="D173" s="131" t="s">
        <v>213</v>
      </c>
      <c r="E173" s="114" t="s">
        <v>44</v>
      </c>
      <c r="F173" s="116">
        <v>0</v>
      </c>
      <c r="G173" s="116">
        <v>0</v>
      </c>
      <c r="H173" s="116">
        <v>0</v>
      </c>
      <c r="I173" s="116">
        <v>0</v>
      </c>
      <c r="J173" s="116">
        <v>0</v>
      </c>
      <c r="K173" s="116">
        <v>0</v>
      </c>
      <c r="L173" s="117">
        <f t="shared" si="32"/>
        <v>0</v>
      </c>
      <c r="M173" s="118">
        <v>0</v>
      </c>
      <c r="N173" s="119">
        <f t="shared" si="38"/>
        <v>0</v>
      </c>
      <c r="O173" s="117">
        <f t="shared" si="33"/>
        <v>0</v>
      </c>
      <c r="P173" s="117">
        <f t="shared" si="34"/>
        <v>0</v>
      </c>
      <c r="Q173" s="117" t="str">
        <f t="shared" si="35"/>
        <v/>
      </c>
      <c r="R173" s="117">
        <f t="shared" si="36"/>
        <v>0</v>
      </c>
      <c r="S173" s="117">
        <f t="shared" si="37"/>
        <v>0</v>
      </c>
      <c r="T173" s="120">
        <f t="shared" si="30"/>
        <v>0</v>
      </c>
      <c r="U173" s="116"/>
      <c r="V173" s="117">
        <f t="shared" si="31"/>
        <v>0</v>
      </c>
      <c r="W173" s="112" t="s">
        <v>520</v>
      </c>
    </row>
    <row r="174" spans="2:23" ht="14.25" customHeight="1">
      <c r="B174" s="114"/>
      <c r="C174" s="114">
        <v>103100213</v>
      </c>
      <c r="D174" s="131" t="s">
        <v>316</v>
      </c>
      <c r="E174" s="114" t="s">
        <v>44</v>
      </c>
      <c r="F174" s="116">
        <v>0</v>
      </c>
      <c r="G174" s="116">
        <v>0</v>
      </c>
      <c r="H174" s="116">
        <v>0</v>
      </c>
      <c r="I174" s="116">
        <v>0</v>
      </c>
      <c r="J174" s="116">
        <v>0</v>
      </c>
      <c r="K174" s="116">
        <v>0</v>
      </c>
      <c r="L174" s="117">
        <f t="shared" si="32"/>
        <v>0</v>
      </c>
      <c r="M174" s="118">
        <v>0</v>
      </c>
      <c r="N174" s="119">
        <f t="shared" si="38"/>
        <v>0</v>
      </c>
      <c r="O174" s="117">
        <f t="shared" si="33"/>
        <v>0</v>
      </c>
      <c r="P174" s="117">
        <f t="shared" si="34"/>
        <v>0</v>
      </c>
      <c r="Q174" s="117" t="str">
        <f t="shared" si="35"/>
        <v/>
      </c>
      <c r="R174" s="117">
        <f t="shared" si="36"/>
        <v>0</v>
      </c>
      <c r="S174" s="117">
        <f t="shared" si="37"/>
        <v>0</v>
      </c>
      <c r="T174" s="120">
        <f t="shared" si="30"/>
        <v>0</v>
      </c>
      <c r="U174" s="116"/>
      <c r="V174" s="117">
        <f t="shared" si="31"/>
        <v>0</v>
      </c>
      <c r="W174" s="112" t="s">
        <v>522</v>
      </c>
    </row>
    <row r="175" spans="2:23" ht="14.25" customHeight="1">
      <c r="B175" s="114"/>
      <c r="C175" s="114">
        <v>103100214</v>
      </c>
      <c r="D175" s="131" t="s">
        <v>212</v>
      </c>
      <c r="E175" s="114" t="s">
        <v>44</v>
      </c>
      <c r="F175" s="116">
        <v>0</v>
      </c>
      <c r="G175" s="116">
        <v>0</v>
      </c>
      <c r="H175" s="116">
        <v>0</v>
      </c>
      <c r="I175" s="116">
        <v>0</v>
      </c>
      <c r="J175" s="116">
        <v>0</v>
      </c>
      <c r="K175" s="116">
        <v>0</v>
      </c>
      <c r="L175" s="117">
        <f t="shared" si="32"/>
        <v>0</v>
      </c>
      <c r="M175" s="118">
        <v>0</v>
      </c>
      <c r="N175" s="119">
        <f t="shared" si="38"/>
        <v>0</v>
      </c>
      <c r="O175" s="117">
        <f t="shared" si="33"/>
        <v>0</v>
      </c>
      <c r="P175" s="117">
        <f t="shared" si="34"/>
        <v>0</v>
      </c>
      <c r="Q175" s="117" t="str">
        <f t="shared" si="35"/>
        <v/>
      </c>
      <c r="R175" s="117">
        <f t="shared" si="36"/>
        <v>0</v>
      </c>
      <c r="S175" s="117">
        <f t="shared" si="37"/>
        <v>0</v>
      </c>
      <c r="T175" s="120">
        <f t="shared" si="30"/>
        <v>0</v>
      </c>
      <c r="U175" s="116"/>
      <c r="V175" s="117">
        <f t="shared" si="31"/>
        <v>0</v>
      </c>
      <c r="W175" s="112" t="s">
        <v>523</v>
      </c>
    </row>
    <row r="176" spans="2:23" ht="14.25" customHeight="1">
      <c r="B176" s="114"/>
      <c r="C176" s="114">
        <v>103100215</v>
      </c>
      <c r="D176" s="131" t="s">
        <v>293</v>
      </c>
      <c r="E176" s="115" t="s">
        <v>44</v>
      </c>
      <c r="F176" s="116">
        <v>0</v>
      </c>
      <c r="G176" s="116">
        <v>0</v>
      </c>
      <c r="H176" s="116">
        <v>0</v>
      </c>
      <c r="I176" s="116">
        <v>0</v>
      </c>
      <c r="J176" s="116">
        <v>0</v>
      </c>
      <c r="K176" s="116">
        <v>0</v>
      </c>
      <c r="L176" s="117">
        <f t="shared" si="32"/>
        <v>0</v>
      </c>
      <c r="M176" s="118">
        <v>0</v>
      </c>
      <c r="N176" s="119">
        <f t="shared" si="38"/>
        <v>0</v>
      </c>
      <c r="O176" s="117">
        <f t="shared" si="33"/>
        <v>0</v>
      </c>
      <c r="P176" s="117">
        <f t="shared" si="34"/>
        <v>0</v>
      </c>
      <c r="Q176" s="117" t="str">
        <f t="shared" si="35"/>
        <v/>
      </c>
      <c r="R176" s="117">
        <f t="shared" si="36"/>
        <v>0</v>
      </c>
      <c r="S176" s="117">
        <f t="shared" si="37"/>
        <v>0</v>
      </c>
      <c r="T176" s="120">
        <f t="shared" si="30"/>
        <v>0</v>
      </c>
      <c r="U176" s="116"/>
      <c r="V176" s="117">
        <f t="shared" si="31"/>
        <v>0</v>
      </c>
      <c r="W176" s="112" t="s">
        <v>522</v>
      </c>
    </row>
    <row r="177" spans="2:23" ht="14.25" customHeight="1">
      <c r="B177" s="116"/>
      <c r="C177" s="116">
        <v>103100216</v>
      </c>
      <c r="D177" s="132" t="s">
        <v>134</v>
      </c>
      <c r="E177" s="116" t="s">
        <v>44</v>
      </c>
      <c r="F177" s="116">
        <v>28440</v>
      </c>
      <c r="G177" s="116">
        <v>21975</v>
      </c>
      <c r="H177" s="116">
        <v>22170</v>
      </c>
      <c r="I177" s="116">
        <v>21570</v>
      </c>
      <c r="J177" s="116">
        <v>22215</v>
      </c>
      <c r="K177" s="116">
        <v>29955</v>
      </c>
      <c r="L177" s="117">
        <f t="shared" si="32"/>
        <v>24387.5</v>
      </c>
      <c r="M177" s="118">
        <v>22370</v>
      </c>
      <c r="N177" s="119">
        <f t="shared" si="38"/>
        <v>-2017.5</v>
      </c>
      <c r="O177" s="117">
        <f t="shared" si="33"/>
        <v>6503.3333333333267</v>
      </c>
      <c r="P177" s="117">
        <f t="shared" si="34"/>
        <v>13006.666666666661</v>
      </c>
      <c r="Q177" s="117" t="str">
        <f t="shared" si="35"/>
        <v/>
      </c>
      <c r="R177" s="117">
        <f t="shared" si="36"/>
        <v>34955.416666666657</v>
      </c>
      <c r="S177" s="117">
        <f t="shared" si="37"/>
        <v>19088.749999999989</v>
      </c>
      <c r="T177" s="120">
        <f t="shared" si="30"/>
        <v>20000</v>
      </c>
      <c r="U177" s="116"/>
      <c r="V177" s="117">
        <f t="shared" si="31"/>
        <v>20000</v>
      </c>
      <c r="W177" s="112" t="s">
        <v>522</v>
      </c>
    </row>
    <row r="178" spans="2:23" ht="14.25" customHeight="1">
      <c r="B178" s="114"/>
      <c r="C178" s="114">
        <v>103100217</v>
      </c>
      <c r="D178" s="131" t="s">
        <v>173</v>
      </c>
      <c r="E178" s="114" t="s">
        <v>19</v>
      </c>
      <c r="F178" s="116">
        <v>0</v>
      </c>
      <c r="G178" s="116">
        <v>0</v>
      </c>
      <c r="H178" s="116">
        <v>0</v>
      </c>
      <c r="I178" s="116">
        <v>0</v>
      </c>
      <c r="J178" s="116">
        <v>0</v>
      </c>
      <c r="K178" s="116">
        <v>0</v>
      </c>
      <c r="L178" s="117">
        <f t="shared" si="32"/>
        <v>0</v>
      </c>
      <c r="M178" s="118">
        <v>2</v>
      </c>
      <c r="N178" s="119">
        <f t="shared" si="38"/>
        <v>2</v>
      </c>
      <c r="O178" s="117">
        <f t="shared" si="33"/>
        <v>0</v>
      </c>
      <c r="P178" s="117">
        <f t="shared" si="34"/>
        <v>0</v>
      </c>
      <c r="Q178" s="117" t="str">
        <f t="shared" si="35"/>
        <v/>
      </c>
      <c r="R178" s="117">
        <f t="shared" si="36"/>
        <v>0</v>
      </c>
      <c r="S178" s="117">
        <f t="shared" si="37"/>
        <v>-2</v>
      </c>
      <c r="T178" s="120">
        <f t="shared" si="30"/>
        <v>0</v>
      </c>
      <c r="U178" s="116"/>
      <c r="V178" s="117">
        <f t="shared" si="31"/>
        <v>0</v>
      </c>
      <c r="W178" s="112" t="s">
        <v>522</v>
      </c>
    </row>
    <row r="179" spans="2:23" ht="14.25" customHeight="1">
      <c r="B179" s="116"/>
      <c r="C179" s="116">
        <v>103100218</v>
      </c>
      <c r="D179" s="132" t="s">
        <v>174</v>
      </c>
      <c r="E179" s="116" t="s">
        <v>424</v>
      </c>
      <c r="F179" s="116">
        <v>10</v>
      </c>
      <c r="G179" s="116">
        <v>5</v>
      </c>
      <c r="H179" s="116">
        <v>7</v>
      </c>
      <c r="I179" s="116">
        <v>9</v>
      </c>
      <c r="J179" s="116">
        <v>9</v>
      </c>
      <c r="K179" s="116">
        <v>4</v>
      </c>
      <c r="L179" s="117">
        <f t="shared" si="32"/>
        <v>7.333333333333333</v>
      </c>
      <c r="M179" s="118">
        <v>17</v>
      </c>
      <c r="N179" s="119">
        <f t="shared" si="38"/>
        <v>9.6666666666666679</v>
      </c>
      <c r="O179" s="117">
        <f t="shared" si="33"/>
        <v>1.9555555555555535</v>
      </c>
      <c r="P179" s="117">
        <f t="shared" si="34"/>
        <v>3.9111111111111088</v>
      </c>
      <c r="Q179" s="117" t="str">
        <f t="shared" si="35"/>
        <v/>
      </c>
      <c r="R179" s="117">
        <f t="shared" si="36"/>
        <v>10.511111111111109</v>
      </c>
      <c r="S179" s="117">
        <f t="shared" si="37"/>
        <v>-4.5333333333333368</v>
      </c>
      <c r="T179" s="120">
        <f t="shared" si="30"/>
        <v>0</v>
      </c>
      <c r="U179" s="116"/>
      <c r="V179" s="117">
        <f t="shared" si="31"/>
        <v>0</v>
      </c>
      <c r="W179" s="112" t="s">
        <v>521</v>
      </c>
    </row>
    <row r="180" spans="2:23" ht="14.25" customHeight="1">
      <c r="B180" s="122"/>
      <c r="C180" s="122">
        <v>103100219</v>
      </c>
      <c r="D180" s="131" t="s">
        <v>281</v>
      </c>
      <c r="E180" s="114" t="s">
        <v>44</v>
      </c>
      <c r="F180" s="116">
        <v>0</v>
      </c>
      <c r="G180" s="116">
        <v>0</v>
      </c>
      <c r="H180" s="116">
        <v>0</v>
      </c>
      <c r="I180" s="116">
        <v>0</v>
      </c>
      <c r="J180" s="116">
        <v>0</v>
      </c>
      <c r="K180" s="116">
        <v>0</v>
      </c>
      <c r="L180" s="117">
        <f t="shared" si="32"/>
        <v>0</v>
      </c>
      <c r="M180" s="118">
        <v>0</v>
      </c>
      <c r="N180" s="119">
        <f t="shared" si="38"/>
        <v>0</v>
      </c>
      <c r="O180" s="117">
        <f t="shared" si="33"/>
        <v>0</v>
      </c>
      <c r="P180" s="117">
        <f t="shared" si="34"/>
        <v>0</v>
      </c>
      <c r="Q180" s="117" t="str">
        <f t="shared" si="35"/>
        <v/>
      </c>
      <c r="R180" s="117">
        <f t="shared" si="36"/>
        <v>0</v>
      </c>
      <c r="S180" s="117">
        <f t="shared" si="37"/>
        <v>0</v>
      </c>
      <c r="T180" s="120">
        <f t="shared" si="30"/>
        <v>0</v>
      </c>
      <c r="U180" s="116"/>
      <c r="V180" s="117">
        <f t="shared" si="31"/>
        <v>0</v>
      </c>
      <c r="W180" s="112" t="s">
        <v>522</v>
      </c>
    </row>
    <row r="181" spans="2:23" ht="14.25" customHeight="1">
      <c r="B181" s="114"/>
      <c r="C181" s="114">
        <v>103100220</v>
      </c>
      <c r="D181" s="131" t="s">
        <v>454</v>
      </c>
      <c r="E181" s="114" t="s">
        <v>12</v>
      </c>
      <c r="F181" s="116">
        <v>0</v>
      </c>
      <c r="G181" s="116">
        <v>0</v>
      </c>
      <c r="H181" s="116">
        <v>0</v>
      </c>
      <c r="I181" s="116">
        <v>0</v>
      </c>
      <c r="J181" s="116">
        <v>0</v>
      </c>
      <c r="K181" s="116">
        <v>0</v>
      </c>
      <c r="L181" s="117">
        <f t="shared" si="32"/>
        <v>0</v>
      </c>
      <c r="M181" s="118">
        <v>0</v>
      </c>
      <c r="N181" s="119">
        <f t="shared" si="38"/>
        <v>0</v>
      </c>
      <c r="O181" s="117">
        <f t="shared" si="33"/>
        <v>0</v>
      </c>
      <c r="P181" s="117">
        <f t="shared" si="34"/>
        <v>0</v>
      </c>
      <c r="Q181" s="117" t="str">
        <f t="shared" si="35"/>
        <v/>
      </c>
      <c r="R181" s="117">
        <f t="shared" si="36"/>
        <v>0</v>
      </c>
      <c r="S181" s="117">
        <f t="shared" si="37"/>
        <v>0</v>
      </c>
      <c r="T181" s="120">
        <f t="shared" si="30"/>
        <v>0</v>
      </c>
      <c r="U181" s="116"/>
      <c r="V181" s="117">
        <f t="shared" si="31"/>
        <v>0</v>
      </c>
      <c r="W181" s="112" t="e">
        <v>#N/A</v>
      </c>
    </row>
    <row r="182" spans="2:23" ht="14.25" customHeight="1">
      <c r="B182" s="116"/>
      <c r="C182" s="116">
        <v>103100221</v>
      </c>
      <c r="D182" s="132" t="s">
        <v>455</v>
      </c>
      <c r="E182" s="116" t="s">
        <v>17</v>
      </c>
      <c r="F182" s="116">
        <v>0</v>
      </c>
      <c r="G182" s="116">
        <v>0</v>
      </c>
      <c r="H182" s="116">
        <v>0</v>
      </c>
      <c r="I182" s="116">
        <v>0</v>
      </c>
      <c r="J182" s="116">
        <v>0</v>
      </c>
      <c r="K182" s="116">
        <v>0</v>
      </c>
      <c r="L182" s="117">
        <f t="shared" si="32"/>
        <v>0</v>
      </c>
      <c r="M182" s="118">
        <v>0</v>
      </c>
      <c r="N182" s="119">
        <f t="shared" si="38"/>
        <v>0</v>
      </c>
      <c r="O182" s="117">
        <f t="shared" si="33"/>
        <v>0</v>
      </c>
      <c r="P182" s="117">
        <f t="shared" si="34"/>
        <v>0</v>
      </c>
      <c r="Q182" s="117" t="str">
        <f t="shared" si="35"/>
        <v/>
      </c>
      <c r="R182" s="117">
        <f t="shared" si="36"/>
        <v>0</v>
      </c>
      <c r="S182" s="117">
        <f t="shared" si="37"/>
        <v>0</v>
      </c>
      <c r="T182" s="120">
        <f t="shared" si="30"/>
        <v>0</v>
      </c>
      <c r="U182" s="116"/>
      <c r="V182" s="117">
        <f t="shared" si="31"/>
        <v>0</v>
      </c>
      <c r="W182" s="112" t="e">
        <v>#N/A</v>
      </c>
    </row>
    <row r="183" spans="2:23" ht="14.25" customHeight="1">
      <c r="B183" s="114"/>
      <c r="C183" s="114">
        <v>103100222</v>
      </c>
      <c r="D183" s="131" t="s">
        <v>243</v>
      </c>
      <c r="E183" s="114" t="s">
        <v>44</v>
      </c>
      <c r="F183" s="116">
        <v>0</v>
      </c>
      <c r="G183" s="116">
        <v>0</v>
      </c>
      <c r="H183" s="116">
        <v>0</v>
      </c>
      <c r="I183" s="116">
        <v>0</v>
      </c>
      <c r="J183" s="116">
        <v>0</v>
      </c>
      <c r="K183" s="116">
        <v>0</v>
      </c>
      <c r="L183" s="117">
        <f t="shared" si="32"/>
        <v>0</v>
      </c>
      <c r="M183" s="118">
        <v>0</v>
      </c>
      <c r="N183" s="119">
        <f t="shared" si="38"/>
        <v>0</v>
      </c>
      <c r="O183" s="117">
        <f t="shared" si="33"/>
        <v>0</v>
      </c>
      <c r="P183" s="117">
        <f t="shared" si="34"/>
        <v>0</v>
      </c>
      <c r="Q183" s="117" t="str">
        <f t="shared" si="35"/>
        <v/>
      </c>
      <c r="R183" s="117">
        <f t="shared" si="36"/>
        <v>0</v>
      </c>
      <c r="S183" s="117">
        <f t="shared" si="37"/>
        <v>0</v>
      </c>
      <c r="T183" s="120">
        <f t="shared" si="30"/>
        <v>0</v>
      </c>
      <c r="U183" s="116"/>
      <c r="V183" s="117">
        <f t="shared" si="31"/>
        <v>0</v>
      </c>
      <c r="W183" s="112" t="s">
        <v>520</v>
      </c>
    </row>
    <row r="184" spans="2:23" ht="14.25" customHeight="1">
      <c r="B184" s="116"/>
      <c r="C184" s="116">
        <v>103100223</v>
      </c>
      <c r="D184" s="132" t="s">
        <v>139</v>
      </c>
      <c r="E184" s="116" t="s">
        <v>438</v>
      </c>
      <c r="F184" s="116">
        <v>122</v>
      </c>
      <c r="G184" s="116">
        <v>122</v>
      </c>
      <c r="H184" s="116">
        <v>113</v>
      </c>
      <c r="I184" s="116">
        <v>121</v>
      </c>
      <c r="J184" s="116">
        <v>101</v>
      </c>
      <c r="K184" s="116">
        <v>148</v>
      </c>
      <c r="L184" s="117">
        <f t="shared" si="32"/>
        <v>121.16666666666667</v>
      </c>
      <c r="M184" s="118">
        <v>117</v>
      </c>
      <c r="N184" s="119">
        <f t="shared" si="38"/>
        <v>-4.1666666666666714</v>
      </c>
      <c r="O184" s="117">
        <f t="shared" ref="O184:O217" si="39">+L184*(0.0333333333333333)*$E$16</f>
        <v>32.311111111111082</v>
      </c>
      <c r="P184" s="117">
        <f t="shared" ref="P184:P215" si="40">+O184+((L184/30)*$E$16)</f>
        <v>64.622222222222192</v>
      </c>
      <c r="Q184" s="117" t="str">
        <f t="shared" ref="Q184:Q215" si="41">IF(L184=0,"",IF(M184-P184&lt;=0,"*",""))</f>
        <v/>
      </c>
      <c r="R184" s="117">
        <f t="shared" ref="R184:R217" si="42">+O184+((L184/30)*$E$17)</f>
        <v>173.67222222222219</v>
      </c>
      <c r="S184" s="117">
        <f t="shared" ref="S184:S215" si="43">+(R184-O184)+(P184-M184)</f>
        <v>88.983333333333306</v>
      </c>
      <c r="T184" s="120">
        <v>100</v>
      </c>
      <c r="U184" s="116"/>
      <c r="V184" s="117">
        <f t="shared" si="31"/>
        <v>100</v>
      </c>
      <c r="W184" s="112" t="s">
        <v>520</v>
      </c>
    </row>
    <row r="185" spans="2:23" ht="14.25" customHeight="1">
      <c r="B185" s="114"/>
      <c r="C185" s="114">
        <v>103100224</v>
      </c>
      <c r="D185" s="131" t="s">
        <v>141</v>
      </c>
      <c r="E185" s="114" t="s">
        <v>44</v>
      </c>
      <c r="F185" s="116">
        <v>945</v>
      </c>
      <c r="G185" s="116">
        <v>603</v>
      </c>
      <c r="H185" s="116">
        <v>523</v>
      </c>
      <c r="I185" s="116">
        <v>500</v>
      </c>
      <c r="J185" s="116">
        <v>800</v>
      </c>
      <c r="K185" s="116">
        <v>781</v>
      </c>
      <c r="L185" s="117">
        <f t="shared" si="32"/>
        <v>692</v>
      </c>
      <c r="M185" s="118">
        <v>1096</v>
      </c>
      <c r="N185" s="119">
        <f t="shared" si="38"/>
        <v>404</v>
      </c>
      <c r="O185" s="117">
        <f t="shared" si="39"/>
        <v>184.53333333333313</v>
      </c>
      <c r="P185" s="117">
        <f t="shared" si="40"/>
        <v>369.06666666666649</v>
      </c>
      <c r="Q185" s="117" t="str">
        <f t="shared" si="41"/>
        <v/>
      </c>
      <c r="R185" s="117">
        <f t="shared" si="42"/>
        <v>991.86666666666656</v>
      </c>
      <c r="S185" s="117">
        <f t="shared" si="43"/>
        <v>80.399999999999977</v>
      </c>
      <c r="T185" s="120">
        <v>100</v>
      </c>
      <c r="U185" s="116"/>
      <c r="V185" s="117">
        <f t="shared" si="31"/>
        <v>100</v>
      </c>
      <c r="W185" s="112" t="s">
        <v>521</v>
      </c>
    </row>
    <row r="186" spans="2:23" ht="14.25" customHeight="1">
      <c r="B186" s="116"/>
      <c r="C186" s="116">
        <v>103100225</v>
      </c>
      <c r="D186" s="132" t="s">
        <v>276</v>
      </c>
      <c r="E186" s="116" t="s">
        <v>44</v>
      </c>
      <c r="F186" s="116">
        <v>0</v>
      </c>
      <c r="G186" s="116">
        <v>0</v>
      </c>
      <c r="H186" s="116">
        <v>0</v>
      </c>
      <c r="I186" s="116">
        <v>0</v>
      </c>
      <c r="J186" s="116">
        <v>0</v>
      </c>
      <c r="K186" s="116">
        <v>0</v>
      </c>
      <c r="L186" s="117">
        <f t="shared" si="32"/>
        <v>0</v>
      </c>
      <c r="M186" s="118">
        <v>0</v>
      </c>
      <c r="N186" s="119">
        <f t="shared" ref="N186:N217" si="44">M186-L186</f>
        <v>0</v>
      </c>
      <c r="O186" s="117">
        <f t="shared" si="39"/>
        <v>0</v>
      </c>
      <c r="P186" s="117">
        <f t="shared" si="40"/>
        <v>0</v>
      </c>
      <c r="Q186" s="117" t="str">
        <f t="shared" si="41"/>
        <v/>
      </c>
      <c r="R186" s="117">
        <f t="shared" si="42"/>
        <v>0</v>
      </c>
      <c r="S186" s="117">
        <f t="shared" si="43"/>
        <v>0</v>
      </c>
      <c r="T186" s="120">
        <f t="shared" si="30"/>
        <v>0</v>
      </c>
      <c r="U186" s="116"/>
      <c r="V186" s="117">
        <f t="shared" si="31"/>
        <v>0</v>
      </c>
      <c r="W186" s="112" t="s">
        <v>522</v>
      </c>
    </row>
    <row r="187" spans="2:23" ht="14.25" customHeight="1">
      <c r="B187" s="116"/>
      <c r="C187" s="116">
        <v>103100226</v>
      </c>
      <c r="D187" s="132" t="s">
        <v>277</v>
      </c>
      <c r="E187" s="116" t="s">
        <v>44</v>
      </c>
      <c r="F187" s="116">
        <v>0</v>
      </c>
      <c r="G187" s="116">
        <v>0</v>
      </c>
      <c r="H187" s="116">
        <v>0</v>
      </c>
      <c r="I187" s="116">
        <v>0</v>
      </c>
      <c r="J187" s="116">
        <v>0</v>
      </c>
      <c r="K187" s="116">
        <v>0</v>
      </c>
      <c r="L187" s="117">
        <f t="shared" si="32"/>
        <v>0</v>
      </c>
      <c r="M187" s="118">
        <v>0</v>
      </c>
      <c r="N187" s="119">
        <f t="shared" si="44"/>
        <v>0</v>
      </c>
      <c r="O187" s="117">
        <f t="shared" si="39"/>
        <v>0</v>
      </c>
      <c r="P187" s="117">
        <f t="shared" si="40"/>
        <v>0</v>
      </c>
      <c r="Q187" s="117" t="str">
        <f t="shared" si="41"/>
        <v/>
      </c>
      <c r="R187" s="117">
        <f t="shared" si="42"/>
        <v>0</v>
      </c>
      <c r="S187" s="117">
        <f t="shared" si="43"/>
        <v>0</v>
      </c>
      <c r="T187" s="120">
        <f t="shared" si="30"/>
        <v>0</v>
      </c>
      <c r="U187" s="116"/>
      <c r="V187" s="117">
        <f t="shared" si="31"/>
        <v>0</v>
      </c>
      <c r="W187" s="112" t="s">
        <v>521</v>
      </c>
    </row>
    <row r="188" spans="2:23" ht="14.25" customHeight="1">
      <c r="B188" s="114"/>
      <c r="C188" s="114">
        <v>103100227</v>
      </c>
      <c r="D188" s="131" t="s">
        <v>114</v>
      </c>
      <c r="E188" s="114" t="s">
        <v>44</v>
      </c>
      <c r="F188" s="116">
        <v>239</v>
      </c>
      <c r="G188" s="116">
        <v>110</v>
      </c>
      <c r="H188" s="116">
        <v>85</v>
      </c>
      <c r="I188" s="116">
        <v>94</v>
      </c>
      <c r="J188" s="116">
        <v>110</v>
      </c>
      <c r="K188" s="116">
        <v>218</v>
      </c>
      <c r="L188" s="117">
        <f t="shared" si="32"/>
        <v>142.66666666666666</v>
      </c>
      <c r="M188" s="118">
        <v>96</v>
      </c>
      <c r="N188" s="119">
        <f t="shared" si="44"/>
        <v>-46.666666666666657</v>
      </c>
      <c r="O188" s="117">
        <f t="shared" si="39"/>
        <v>38.044444444444402</v>
      </c>
      <c r="P188" s="117">
        <f t="shared" si="40"/>
        <v>76.088888888888846</v>
      </c>
      <c r="Q188" s="117" t="str">
        <f t="shared" si="41"/>
        <v/>
      </c>
      <c r="R188" s="117">
        <f t="shared" si="42"/>
        <v>204.48888888888885</v>
      </c>
      <c r="S188" s="117">
        <f t="shared" si="43"/>
        <v>146.5333333333333</v>
      </c>
      <c r="T188" s="120">
        <v>200</v>
      </c>
      <c r="U188" s="116"/>
      <c r="V188" s="117">
        <f t="shared" si="31"/>
        <v>200</v>
      </c>
      <c r="W188" s="112" t="s">
        <v>522</v>
      </c>
    </row>
    <row r="189" spans="2:23" ht="14.25" customHeight="1">
      <c r="B189" s="114"/>
      <c r="C189" s="114">
        <v>103100228</v>
      </c>
      <c r="D189" s="131" t="s">
        <v>482</v>
      </c>
      <c r="E189" s="115" t="s">
        <v>44</v>
      </c>
      <c r="F189" s="116">
        <v>0</v>
      </c>
      <c r="G189" s="116">
        <v>0</v>
      </c>
      <c r="H189" s="116">
        <v>0</v>
      </c>
      <c r="I189" s="116">
        <v>0</v>
      </c>
      <c r="J189" s="116">
        <v>0</v>
      </c>
      <c r="K189" s="116">
        <v>35</v>
      </c>
      <c r="L189" s="117">
        <f t="shared" si="32"/>
        <v>5.833333333333333</v>
      </c>
      <c r="M189" s="118">
        <v>15</v>
      </c>
      <c r="N189" s="119">
        <f t="shared" si="44"/>
        <v>9.1666666666666679</v>
      </c>
      <c r="O189" s="117">
        <f t="shared" si="39"/>
        <v>1.5555555555555538</v>
      </c>
      <c r="P189" s="117">
        <f t="shared" si="40"/>
        <v>3.1111111111111094</v>
      </c>
      <c r="Q189" s="117" t="str">
        <f t="shared" si="41"/>
        <v/>
      </c>
      <c r="R189" s="117">
        <f t="shared" si="42"/>
        <v>8.3611111111111089</v>
      </c>
      <c r="S189" s="117">
        <f t="shared" si="43"/>
        <v>-5.0833333333333357</v>
      </c>
      <c r="T189" s="120">
        <f t="shared" si="30"/>
        <v>0</v>
      </c>
      <c r="U189" s="116"/>
      <c r="V189" s="117">
        <f t="shared" si="31"/>
        <v>0</v>
      </c>
      <c r="W189" s="112" t="s">
        <v>520</v>
      </c>
    </row>
    <row r="190" spans="2:23" ht="14.25" customHeight="1">
      <c r="B190" s="114"/>
      <c r="C190" s="114">
        <v>103100229</v>
      </c>
      <c r="D190" s="131" t="s">
        <v>50</v>
      </c>
      <c r="E190" s="114" t="s">
        <v>44</v>
      </c>
      <c r="F190" s="116">
        <v>120</v>
      </c>
      <c r="G190" s="116">
        <v>0</v>
      </c>
      <c r="H190" s="116">
        <v>0</v>
      </c>
      <c r="I190" s="116">
        <v>0</v>
      </c>
      <c r="J190" s="116">
        <v>60</v>
      </c>
      <c r="K190" s="116">
        <v>120</v>
      </c>
      <c r="L190" s="117">
        <f t="shared" si="32"/>
        <v>50</v>
      </c>
      <c r="M190" s="118">
        <v>360</v>
      </c>
      <c r="N190" s="119">
        <f t="shared" si="44"/>
        <v>310</v>
      </c>
      <c r="O190" s="117">
        <f t="shared" si="39"/>
        <v>13.33333333333332</v>
      </c>
      <c r="P190" s="117">
        <f t="shared" si="40"/>
        <v>26.666666666666654</v>
      </c>
      <c r="Q190" s="117" t="str">
        <f t="shared" si="41"/>
        <v/>
      </c>
      <c r="R190" s="117">
        <f t="shared" si="42"/>
        <v>71.666666666666657</v>
      </c>
      <c r="S190" s="117">
        <f t="shared" si="43"/>
        <v>-275.00000000000006</v>
      </c>
      <c r="T190" s="120">
        <f t="shared" si="30"/>
        <v>0</v>
      </c>
      <c r="U190" s="116"/>
      <c r="V190" s="117">
        <f t="shared" si="31"/>
        <v>0</v>
      </c>
      <c r="W190" s="112" t="s">
        <v>520</v>
      </c>
    </row>
    <row r="191" spans="2:23" ht="14.25" customHeight="1">
      <c r="B191" s="114"/>
      <c r="C191" s="114">
        <v>103100230</v>
      </c>
      <c r="D191" s="131" t="s">
        <v>206</v>
      </c>
      <c r="E191" s="114" t="s">
        <v>44</v>
      </c>
      <c r="F191" s="116">
        <v>360</v>
      </c>
      <c r="G191" s="116">
        <v>120</v>
      </c>
      <c r="H191" s="116">
        <v>90</v>
      </c>
      <c r="I191" s="116">
        <v>150</v>
      </c>
      <c r="J191" s="116">
        <v>150</v>
      </c>
      <c r="K191" s="116">
        <v>270</v>
      </c>
      <c r="L191" s="117">
        <f t="shared" si="32"/>
        <v>190</v>
      </c>
      <c r="M191" s="118">
        <v>560</v>
      </c>
      <c r="N191" s="119">
        <f t="shared" si="44"/>
        <v>370</v>
      </c>
      <c r="O191" s="117">
        <f t="shared" si="39"/>
        <v>50.666666666666615</v>
      </c>
      <c r="P191" s="117">
        <f t="shared" si="40"/>
        <v>101.33333333333329</v>
      </c>
      <c r="Q191" s="117" t="str">
        <f t="shared" si="41"/>
        <v/>
      </c>
      <c r="R191" s="117">
        <f t="shared" si="42"/>
        <v>272.33333333333326</v>
      </c>
      <c r="S191" s="117">
        <f t="shared" si="43"/>
        <v>-237.00000000000011</v>
      </c>
      <c r="T191" s="120">
        <f t="shared" si="30"/>
        <v>0</v>
      </c>
      <c r="U191" s="116"/>
      <c r="V191" s="117">
        <f t="shared" si="31"/>
        <v>0</v>
      </c>
      <c r="W191" s="112" t="s">
        <v>521</v>
      </c>
    </row>
    <row r="192" spans="2:23" ht="14.25" customHeight="1">
      <c r="B192" s="114"/>
      <c r="C192" s="114">
        <v>103100231</v>
      </c>
      <c r="D192" s="131" t="s">
        <v>48</v>
      </c>
      <c r="E192" s="114" t="s">
        <v>47</v>
      </c>
      <c r="F192" s="116">
        <v>8</v>
      </c>
      <c r="G192" s="116">
        <v>14</v>
      </c>
      <c r="H192" s="116">
        <v>22</v>
      </c>
      <c r="I192" s="116">
        <v>14</v>
      </c>
      <c r="J192" s="116">
        <v>20</v>
      </c>
      <c r="K192" s="116">
        <v>20</v>
      </c>
      <c r="L192" s="117">
        <f t="shared" si="32"/>
        <v>16.333333333333332</v>
      </c>
      <c r="M192" s="118">
        <v>16</v>
      </c>
      <c r="N192" s="119">
        <f t="shared" si="44"/>
        <v>-0.33333333333333215</v>
      </c>
      <c r="O192" s="117">
        <f t="shared" si="39"/>
        <v>4.3555555555555507</v>
      </c>
      <c r="P192" s="117">
        <f t="shared" si="40"/>
        <v>8.711111111111105</v>
      </c>
      <c r="Q192" s="117" t="str">
        <f t="shared" si="41"/>
        <v/>
      </c>
      <c r="R192" s="117">
        <f t="shared" si="42"/>
        <v>23.411111111111104</v>
      </c>
      <c r="S192" s="117">
        <f t="shared" si="43"/>
        <v>11.766666666666659</v>
      </c>
      <c r="T192" s="120">
        <f t="shared" si="30"/>
        <v>15</v>
      </c>
      <c r="U192" s="116"/>
      <c r="V192" s="117">
        <f t="shared" si="31"/>
        <v>15</v>
      </c>
      <c r="W192" s="112" t="s">
        <v>521</v>
      </c>
    </row>
    <row r="193" spans="2:23" ht="14.25" customHeight="1">
      <c r="B193" s="116"/>
      <c r="C193" s="116">
        <v>103100232</v>
      </c>
      <c r="D193" s="132" t="s">
        <v>484</v>
      </c>
      <c r="E193" s="116" t="s">
        <v>44</v>
      </c>
      <c r="F193" s="116">
        <v>5</v>
      </c>
      <c r="G193" s="116">
        <v>5</v>
      </c>
      <c r="H193" s="116">
        <v>7</v>
      </c>
      <c r="I193" s="116">
        <v>9</v>
      </c>
      <c r="J193" s="116">
        <v>5</v>
      </c>
      <c r="K193" s="116">
        <v>9</v>
      </c>
      <c r="L193" s="117">
        <f t="shared" si="32"/>
        <v>6.666666666666667</v>
      </c>
      <c r="M193" s="118">
        <v>5</v>
      </c>
      <c r="N193" s="119">
        <f t="shared" si="44"/>
        <v>-1.666666666666667</v>
      </c>
      <c r="O193" s="117">
        <f t="shared" si="39"/>
        <v>1.7777777777777759</v>
      </c>
      <c r="P193" s="117">
        <f t="shared" si="40"/>
        <v>3.5555555555555536</v>
      </c>
      <c r="Q193" s="117" t="str">
        <f t="shared" si="41"/>
        <v/>
      </c>
      <c r="R193" s="117">
        <f t="shared" si="42"/>
        <v>9.5555555555555536</v>
      </c>
      <c r="S193" s="117">
        <f t="shared" si="43"/>
        <v>6.3333333333333313</v>
      </c>
      <c r="T193" s="120">
        <v>10</v>
      </c>
      <c r="U193" s="116"/>
      <c r="V193" s="117">
        <f t="shared" si="31"/>
        <v>10</v>
      </c>
      <c r="W193" s="112" t="s">
        <v>521</v>
      </c>
    </row>
    <row r="194" spans="2:23" ht="14.25" customHeight="1">
      <c r="B194" s="116"/>
      <c r="C194" s="116">
        <v>103100233</v>
      </c>
      <c r="D194" s="132" t="s">
        <v>286</v>
      </c>
      <c r="E194" s="115" t="s">
        <v>44</v>
      </c>
      <c r="F194" s="116">
        <v>0</v>
      </c>
      <c r="G194" s="116">
        <v>0</v>
      </c>
      <c r="H194" s="116">
        <v>0</v>
      </c>
      <c r="I194" s="116">
        <v>0</v>
      </c>
      <c r="J194" s="116">
        <v>0</v>
      </c>
      <c r="K194" s="116">
        <v>0</v>
      </c>
      <c r="L194" s="117">
        <f t="shared" si="32"/>
        <v>0</v>
      </c>
      <c r="M194" s="118">
        <v>6</v>
      </c>
      <c r="N194" s="119">
        <f t="shared" si="44"/>
        <v>6</v>
      </c>
      <c r="O194" s="117">
        <f t="shared" si="39"/>
        <v>0</v>
      </c>
      <c r="P194" s="117">
        <f t="shared" si="40"/>
        <v>0</v>
      </c>
      <c r="Q194" s="117" t="str">
        <f t="shared" si="41"/>
        <v/>
      </c>
      <c r="R194" s="117">
        <f t="shared" si="42"/>
        <v>0</v>
      </c>
      <c r="S194" s="117">
        <f t="shared" si="43"/>
        <v>-6</v>
      </c>
      <c r="T194" s="120">
        <f t="shared" si="30"/>
        <v>0</v>
      </c>
      <c r="U194" s="116"/>
      <c r="V194" s="117">
        <f t="shared" si="31"/>
        <v>0</v>
      </c>
      <c r="W194" s="112" t="s">
        <v>520</v>
      </c>
    </row>
    <row r="195" spans="2:23" ht="14.25" customHeight="1">
      <c r="B195" s="116"/>
      <c r="C195" s="116">
        <v>103100237</v>
      </c>
      <c r="D195" s="132" t="s">
        <v>51</v>
      </c>
      <c r="E195" s="116" t="s">
        <v>19</v>
      </c>
      <c r="F195" s="116">
        <v>0</v>
      </c>
      <c r="G195" s="116">
        <v>0</v>
      </c>
      <c r="H195" s="116">
        <v>0</v>
      </c>
      <c r="I195" s="116">
        <v>0</v>
      </c>
      <c r="J195" s="116">
        <v>0</v>
      </c>
      <c r="K195" s="116">
        <v>0</v>
      </c>
      <c r="L195" s="117">
        <f t="shared" si="32"/>
        <v>0</v>
      </c>
      <c r="M195" s="118">
        <v>0</v>
      </c>
      <c r="N195" s="119">
        <f t="shared" si="44"/>
        <v>0</v>
      </c>
      <c r="O195" s="117">
        <f t="shared" si="39"/>
        <v>0</v>
      </c>
      <c r="P195" s="117">
        <f t="shared" si="40"/>
        <v>0</v>
      </c>
      <c r="Q195" s="117" t="str">
        <f t="shared" si="41"/>
        <v/>
      </c>
      <c r="R195" s="117">
        <f t="shared" si="42"/>
        <v>0</v>
      </c>
      <c r="S195" s="117">
        <f t="shared" si="43"/>
        <v>0</v>
      </c>
      <c r="T195" s="120">
        <f t="shared" si="30"/>
        <v>0</v>
      </c>
      <c r="U195" s="116"/>
      <c r="V195" s="117">
        <f t="shared" si="31"/>
        <v>0</v>
      </c>
      <c r="W195" s="112" t="s">
        <v>520</v>
      </c>
    </row>
    <row r="196" spans="2:23" ht="14.25" customHeight="1">
      <c r="B196" s="114"/>
      <c r="C196" s="114">
        <v>103100248</v>
      </c>
      <c r="D196" s="131" t="s">
        <v>324</v>
      </c>
      <c r="E196" s="114" t="s">
        <v>19</v>
      </c>
      <c r="F196" s="116">
        <v>0</v>
      </c>
      <c r="G196" s="116">
        <v>0</v>
      </c>
      <c r="H196" s="116">
        <v>0</v>
      </c>
      <c r="I196" s="116">
        <v>0</v>
      </c>
      <c r="J196" s="116">
        <v>0</v>
      </c>
      <c r="K196" s="116">
        <v>0</v>
      </c>
      <c r="L196" s="117">
        <f t="shared" si="32"/>
        <v>0</v>
      </c>
      <c r="M196" s="118">
        <v>0</v>
      </c>
      <c r="N196" s="119">
        <v>0</v>
      </c>
      <c r="O196" s="117">
        <f t="shared" si="39"/>
        <v>0</v>
      </c>
      <c r="P196" s="117">
        <f t="shared" si="40"/>
        <v>0</v>
      </c>
      <c r="Q196" s="117" t="str">
        <f t="shared" si="41"/>
        <v/>
      </c>
      <c r="R196" s="117">
        <f t="shared" si="42"/>
        <v>0</v>
      </c>
      <c r="S196" s="117">
        <f t="shared" si="43"/>
        <v>0</v>
      </c>
      <c r="T196" s="120">
        <f t="shared" si="30"/>
        <v>0</v>
      </c>
      <c r="U196" s="116"/>
      <c r="V196" s="117">
        <f t="shared" si="31"/>
        <v>0</v>
      </c>
      <c r="W196" s="112" t="s">
        <v>522</v>
      </c>
    </row>
    <row r="197" spans="2:23" ht="14.25" customHeight="1">
      <c r="B197" s="114"/>
      <c r="C197" s="114">
        <v>103100249</v>
      </c>
      <c r="D197" s="131" t="s">
        <v>147</v>
      </c>
      <c r="E197" s="115" t="s">
        <v>19</v>
      </c>
      <c r="F197" s="116">
        <v>0</v>
      </c>
      <c r="G197" s="116">
        <v>0</v>
      </c>
      <c r="H197" s="116">
        <v>0</v>
      </c>
      <c r="I197" s="116">
        <v>0</v>
      </c>
      <c r="J197" s="116">
        <v>0</v>
      </c>
      <c r="K197" s="116">
        <v>0</v>
      </c>
      <c r="L197" s="117">
        <f t="shared" si="32"/>
        <v>0</v>
      </c>
      <c r="M197" s="118">
        <v>0</v>
      </c>
      <c r="N197" s="119">
        <f t="shared" si="44"/>
        <v>0</v>
      </c>
      <c r="O197" s="117">
        <f t="shared" si="39"/>
        <v>0</v>
      </c>
      <c r="P197" s="117">
        <f t="shared" si="40"/>
        <v>0</v>
      </c>
      <c r="Q197" s="117" t="str">
        <f t="shared" si="41"/>
        <v/>
      </c>
      <c r="R197" s="117">
        <f t="shared" si="42"/>
        <v>0</v>
      </c>
      <c r="S197" s="117">
        <f t="shared" si="43"/>
        <v>0</v>
      </c>
      <c r="T197" s="120">
        <f t="shared" si="30"/>
        <v>0</v>
      </c>
      <c r="U197" s="116"/>
      <c r="V197" s="117">
        <f t="shared" si="31"/>
        <v>0</v>
      </c>
      <c r="W197" s="112" t="s">
        <v>522</v>
      </c>
    </row>
    <row r="198" spans="2:23" ht="14.25" customHeight="1">
      <c r="B198" s="114"/>
      <c r="C198" s="114">
        <v>103100263</v>
      </c>
      <c r="D198" s="131" t="s">
        <v>118</v>
      </c>
      <c r="E198" s="114" t="s">
        <v>44</v>
      </c>
      <c r="F198" s="116">
        <v>90</v>
      </c>
      <c r="G198" s="116">
        <v>210</v>
      </c>
      <c r="H198" s="116">
        <v>300</v>
      </c>
      <c r="I198" s="116">
        <v>270</v>
      </c>
      <c r="J198" s="116">
        <v>170</v>
      </c>
      <c r="K198" s="116">
        <v>200</v>
      </c>
      <c r="L198" s="117">
        <f t="shared" si="32"/>
        <v>206.66666666666666</v>
      </c>
      <c r="M198" s="118">
        <v>1390</v>
      </c>
      <c r="N198" s="119">
        <f t="shared" si="44"/>
        <v>1183.3333333333333</v>
      </c>
      <c r="O198" s="117">
        <f t="shared" si="39"/>
        <v>55.11111111111105</v>
      </c>
      <c r="P198" s="117">
        <f t="shared" si="40"/>
        <v>110.22222222222216</v>
      </c>
      <c r="Q198" s="117" t="str">
        <f t="shared" si="41"/>
        <v/>
      </c>
      <c r="R198" s="117">
        <f t="shared" si="42"/>
        <v>296.22222222222211</v>
      </c>
      <c r="S198" s="117">
        <f t="shared" si="43"/>
        <v>-1038.6666666666667</v>
      </c>
      <c r="T198" s="120">
        <f t="shared" si="30"/>
        <v>0</v>
      </c>
      <c r="U198" s="116"/>
      <c r="V198" s="117">
        <f t="shared" si="31"/>
        <v>0</v>
      </c>
      <c r="W198" s="112" t="s">
        <v>520</v>
      </c>
    </row>
    <row r="199" spans="2:23" ht="14.25" customHeight="1">
      <c r="B199" s="114"/>
      <c r="C199" s="114">
        <v>103100264</v>
      </c>
      <c r="D199" s="131" t="s">
        <v>117</v>
      </c>
      <c r="E199" s="114" t="s">
        <v>44</v>
      </c>
      <c r="F199" s="116">
        <v>110</v>
      </c>
      <c r="G199" s="116">
        <v>210</v>
      </c>
      <c r="H199" s="116">
        <v>240</v>
      </c>
      <c r="I199" s="116">
        <v>210</v>
      </c>
      <c r="J199" s="116">
        <v>210</v>
      </c>
      <c r="K199" s="116">
        <v>320</v>
      </c>
      <c r="L199" s="117">
        <f t="shared" si="32"/>
        <v>216.66666666666666</v>
      </c>
      <c r="M199" s="118">
        <v>140</v>
      </c>
      <c r="N199" s="119">
        <f t="shared" si="44"/>
        <v>-76.666666666666657</v>
      </c>
      <c r="O199" s="117">
        <f t="shared" si="39"/>
        <v>57.777777777777715</v>
      </c>
      <c r="P199" s="117">
        <f t="shared" si="40"/>
        <v>115.55555555555549</v>
      </c>
      <c r="Q199" s="117" t="str">
        <f t="shared" si="41"/>
        <v/>
      </c>
      <c r="R199" s="117">
        <f t="shared" si="42"/>
        <v>310.55555555555549</v>
      </c>
      <c r="S199" s="117">
        <f t="shared" si="43"/>
        <v>228.33333333333326</v>
      </c>
      <c r="T199" s="120">
        <v>300</v>
      </c>
      <c r="U199" s="116"/>
      <c r="V199" s="117">
        <f t="shared" si="31"/>
        <v>300</v>
      </c>
      <c r="W199" s="112" t="s">
        <v>523</v>
      </c>
    </row>
    <row r="200" spans="2:23" ht="14.25" customHeight="1">
      <c r="B200" s="116"/>
      <c r="C200" s="116">
        <v>103100266</v>
      </c>
      <c r="D200" s="132" t="s">
        <v>393</v>
      </c>
      <c r="E200" s="116" t="s">
        <v>423</v>
      </c>
      <c r="F200" s="116">
        <v>0</v>
      </c>
      <c r="G200" s="116">
        <v>0</v>
      </c>
      <c r="H200" s="116">
        <v>0</v>
      </c>
      <c r="I200" s="116">
        <v>0</v>
      </c>
      <c r="J200" s="116">
        <v>0</v>
      </c>
      <c r="K200" s="116">
        <v>0</v>
      </c>
      <c r="L200" s="117">
        <f t="shared" si="32"/>
        <v>0</v>
      </c>
      <c r="M200" s="118">
        <v>0</v>
      </c>
      <c r="N200" s="119">
        <f t="shared" si="44"/>
        <v>0</v>
      </c>
      <c r="O200" s="117">
        <f t="shared" si="39"/>
        <v>0</v>
      </c>
      <c r="P200" s="117">
        <f t="shared" si="40"/>
        <v>0</v>
      </c>
      <c r="Q200" s="117" t="str">
        <f t="shared" si="41"/>
        <v/>
      </c>
      <c r="R200" s="117">
        <f t="shared" si="42"/>
        <v>0</v>
      </c>
      <c r="S200" s="117">
        <f t="shared" si="43"/>
        <v>0</v>
      </c>
      <c r="T200" s="120">
        <f t="shared" si="30"/>
        <v>0</v>
      </c>
      <c r="U200" s="116"/>
      <c r="V200" s="117">
        <f t="shared" si="31"/>
        <v>0</v>
      </c>
      <c r="W200" s="112" t="e">
        <v>#N/A</v>
      </c>
    </row>
    <row r="201" spans="2:23" ht="14.25" customHeight="1">
      <c r="B201" s="114"/>
      <c r="C201" s="114">
        <v>103100267</v>
      </c>
      <c r="D201" s="131" t="s">
        <v>258</v>
      </c>
      <c r="E201" s="114" t="s">
        <v>44</v>
      </c>
      <c r="F201" s="116">
        <v>20</v>
      </c>
      <c r="G201" s="116">
        <v>20</v>
      </c>
      <c r="H201" s="116">
        <v>20</v>
      </c>
      <c r="I201" s="116">
        <v>0</v>
      </c>
      <c r="J201" s="116">
        <v>10</v>
      </c>
      <c r="K201" s="116">
        <v>10</v>
      </c>
      <c r="L201" s="117">
        <f t="shared" si="32"/>
        <v>13.333333333333334</v>
      </c>
      <c r="M201" s="118">
        <v>139</v>
      </c>
      <c r="N201" s="119">
        <f t="shared" si="44"/>
        <v>125.66666666666667</v>
      </c>
      <c r="O201" s="117">
        <f t="shared" si="39"/>
        <v>3.5555555555555518</v>
      </c>
      <c r="P201" s="117">
        <f t="shared" si="40"/>
        <v>7.1111111111111072</v>
      </c>
      <c r="Q201" s="117" t="str">
        <f t="shared" si="41"/>
        <v/>
      </c>
      <c r="R201" s="117">
        <f t="shared" si="42"/>
        <v>19.111111111111107</v>
      </c>
      <c r="S201" s="117">
        <f t="shared" si="43"/>
        <v>-116.33333333333333</v>
      </c>
      <c r="T201" s="120">
        <f t="shared" si="30"/>
        <v>0</v>
      </c>
      <c r="U201" s="116"/>
      <c r="V201" s="117">
        <f t="shared" si="31"/>
        <v>0</v>
      </c>
      <c r="W201" s="112" t="s">
        <v>522</v>
      </c>
    </row>
    <row r="202" spans="2:23" ht="14.25" customHeight="1">
      <c r="B202" s="114"/>
      <c r="C202" s="114">
        <v>103100268</v>
      </c>
      <c r="D202" s="131" t="s">
        <v>185</v>
      </c>
      <c r="E202" s="114" t="s">
        <v>426</v>
      </c>
      <c r="F202" s="116">
        <v>11</v>
      </c>
      <c r="G202" s="116">
        <v>8</v>
      </c>
      <c r="H202" s="116">
        <v>14</v>
      </c>
      <c r="I202" s="116">
        <v>18</v>
      </c>
      <c r="J202" s="116">
        <v>3</v>
      </c>
      <c r="K202" s="116">
        <v>2</v>
      </c>
      <c r="L202" s="117">
        <f t="shared" si="32"/>
        <v>9.3333333333333339</v>
      </c>
      <c r="M202" s="118">
        <v>24</v>
      </c>
      <c r="N202" s="119">
        <f t="shared" si="44"/>
        <v>14.666666666666666</v>
      </c>
      <c r="O202" s="117">
        <f t="shared" si="39"/>
        <v>2.4888888888888863</v>
      </c>
      <c r="P202" s="117">
        <f t="shared" si="40"/>
        <v>4.9777777777777752</v>
      </c>
      <c r="Q202" s="117" t="str">
        <f t="shared" si="41"/>
        <v/>
      </c>
      <c r="R202" s="117">
        <f t="shared" si="42"/>
        <v>13.377777777777776</v>
      </c>
      <c r="S202" s="117">
        <f t="shared" si="43"/>
        <v>-8.1333333333333364</v>
      </c>
      <c r="T202" s="120">
        <f t="shared" si="30"/>
        <v>0</v>
      </c>
      <c r="U202" s="116"/>
      <c r="V202" s="117">
        <f t="shared" si="31"/>
        <v>0</v>
      </c>
      <c r="W202" s="112" t="s">
        <v>521</v>
      </c>
    </row>
    <row r="203" spans="2:23" ht="14.25" customHeight="1">
      <c r="B203" s="114"/>
      <c r="C203" s="114">
        <v>103100269</v>
      </c>
      <c r="D203" s="131" t="s">
        <v>360</v>
      </c>
      <c r="E203" s="114" t="s">
        <v>44</v>
      </c>
      <c r="F203" s="116">
        <v>0</v>
      </c>
      <c r="G203" s="116">
        <v>60</v>
      </c>
      <c r="H203" s="116">
        <v>60</v>
      </c>
      <c r="I203" s="116">
        <v>40</v>
      </c>
      <c r="J203" s="116">
        <v>30</v>
      </c>
      <c r="K203" s="116">
        <v>10</v>
      </c>
      <c r="L203" s="117">
        <f t="shared" si="32"/>
        <v>33.333333333333336</v>
      </c>
      <c r="M203" s="118">
        <v>110</v>
      </c>
      <c r="N203" s="119">
        <f t="shared" si="44"/>
        <v>76.666666666666657</v>
      </c>
      <c r="O203" s="117">
        <f t="shared" si="39"/>
        <v>8.8888888888888804</v>
      </c>
      <c r="P203" s="117">
        <f t="shared" si="40"/>
        <v>17.777777777777771</v>
      </c>
      <c r="Q203" s="117" t="str">
        <f t="shared" si="41"/>
        <v/>
      </c>
      <c r="R203" s="117">
        <f t="shared" si="42"/>
        <v>47.777777777777771</v>
      </c>
      <c r="S203" s="117">
        <f t="shared" si="43"/>
        <v>-53.333333333333336</v>
      </c>
      <c r="T203" s="120">
        <f t="shared" si="30"/>
        <v>0</v>
      </c>
      <c r="U203" s="116"/>
      <c r="V203" s="117">
        <f t="shared" si="31"/>
        <v>0</v>
      </c>
      <c r="W203" s="112" t="s">
        <v>520</v>
      </c>
    </row>
    <row r="204" spans="2:23" ht="14.25" customHeight="1">
      <c r="B204" s="114"/>
      <c r="C204" s="114">
        <v>103100270</v>
      </c>
      <c r="D204" s="131" t="s">
        <v>272</v>
      </c>
      <c r="E204" s="114" t="s">
        <v>44</v>
      </c>
      <c r="F204" s="116">
        <v>0</v>
      </c>
      <c r="G204" s="116">
        <v>0</v>
      </c>
      <c r="H204" s="116">
        <v>0</v>
      </c>
      <c r="I204" s="116">
        <v>0</v>
      </c>
      <c r="J204" s="116">
        <v>0</v>
      </c>
      <c r="K204" s="116">
        <v>0</v>
      </c>
      <c r="L204" s="117">
        <f t="shared" si="32"/>
        <v>0</v>
      </c>
      <c r="M204" s="118">
        <v>0</v>
      </c>
      <c r="N204" s="119">
        <f t="shared" si="44"/>
        <v>0</v>
      </c>
      <c r="O204" s="117">
        <f t="shared" si="39"/>
        <v>0</v>
      </c>
      <c r="P204" s="117">
        <f t="shared" si="40"/>
        <v>0</v>
      </c>
      <c r="Q204" s="117" t="str">
        <f t="shared" si="41"/>
        <v/>
      </c>
      <c r="R204" s="117">
        <f t="shared" si="42"/>
        <v>0</v>
      </c>
      <c r="S204" s="117">
        <f t="shared" si="43"/>
        <v>0</v>
      </c>
      <c r="T204" s="120">
        <f t="shared" si="30"/>
        <v>0</v>
      </c>
      <c r="U204" s="116"/>
      <c r="V204" s="117">
        <f t="shared" si="31"/>
        <v>0</v>
      </c>
      <c r="W204" s="112" t="s">
        <v>523</v>
      </c>
    </row>
    <row r="205" spans="2:23" ht="14.25" customHeight="1">
      <c r="B205" s="116"/>
      <c r="C205" s="116">
        <v>103100276</v>
      </c>
      <c r="D205" s="132" t="s">
        <v>394</v>
      </c>
      <c r="E205" s="116" t="s">
        <v>19</v>
      </c>
      <c r="F205" s="116">
        <v>0</v>
      </c>
      <c r="G205" s="116">
        <v>0</v>
      </c>
      <c r="H205" s="116">
        <v>0</v>
      </c>
      <c r="I205" s="116">
        <v>0</v>
      </c>
      <c r="J205" s="116">
        <v>0</v>
      </c>
      <c r="K205" s="116">
        <v>0</v>
      </c>
      <c r="L205" s="117">
        <f t="shared" si="32"/>
        <v>0</v>
      </c>
      <c r="M205" s="118">
        <v>0</v>
      </c>
      <c r="N205" s="119">
        <f t="shared" si="44"/>
        <v>0</v>
      </c>
      <c r="O205" s="117">
        <f t="shared" si="39"/>
        <v>0</v>
      </c>
      <c r="P205" s="117">
        <f t="shared" si="40"/>
        <v>0</v>
      </c>
      <c r="Q205" s="117" t="str">
        <f t="shared" si="41"/>
        <v/>
      </c>
      <c r="R205" s="117">
        <f t="shared" si="42"/>
        <v>0</v>
      </c>
      <c r="S205" s="117">
        <f t="shared" si="43"/>
        <v>0</v>
      </c>
      <c r="T205" s="120">
        <f t="shared" si="30"/>
        <v>0</v>
      </c>
      <c r="U205" s="116"/>
      <c r="V205" s="117">
        <f t="shared" si="31"/>
        <v>0</v>
      </c>
      <c r="W205" s="112" t="s">
        <v>523</v>
      </c>
    </row>
    <row r="206" spans="2:23" ht="14.25" customHeight="1">
      <c r="B206" s="114"/>
      <c r="C206" s="114">
        <v>103100275</v>
      </c>
      <c r="D206" s="131" t="s">
        <v>395</v>
      </c>
      <c r="E206" s="114" t="s">
        <v>17</v>
      </c>
      <c r="F206" s="116">
        <v>0</v>
      </c>
      <c r="G206" s="116">
        <v>0</v>
      </c>
      <c r="H206" s="116">
        <v>0</v>
      </c>
      <c r="I206" s="116">
        <v>0</v>
      </c>
      <c r="J206" s="116">
        <v>0</v>
      </c>
      <c r="K206" s="116">
        <v>0</v>
      </c>
      <c r="L206" s="117">
        <f t="shared" si="32"/>
        <v>0</v>
      </c>
      <c r="M206" s="118">
        <v>0</v>
      </c>
      <c r="N206" s="119">
        <f t="shared" si="44"/>
        <v>0</v>
      </c>
      <c r="O206" s="117">
        <f t="shared" si="39"/>
        <v>0</v>
      </c>
      <c r="P206" s="117">
        <f t="shared" si="40"/>
        <v>0</v>
      </c>
      <c r="Q206" s="117" t="str">
        <f t="shared" si="41"/>
        <v/>
      </c>
      <c r="R206" s="117">
        <f t="shared" si="42"/>
        <v>0</v>
      </c>
      <c r="S206" s="117">
        <f t="shared" si="43"/>
        <v>0</v>
      </c>
      <c r="T206" s="120">
        <f t="shared" si="30"/>
        <v>0</v>
      </c>
      <c r="U206" s="116"/>
      <c r="V206" s="117">
        <f t="shared" si="31"/>
        <v>0</v>
      </c>
      <c r="W206" s="112" t="e">
        <v>#N/A</v>
      </c>
    </row>
    <row r="207" spans="2:23" ht="14.25" customHeight="1">
      <c r="B207" s="114"/>
      <c r="C207" s="114">
        <v>103100279</v>
      </c>
      <c r="D207" s="131" t="s">
        <v>61</v>
      </c>
      <c r="E207" s="114" t="s">
        <v>25</v>
      </c>
      <c r="F207" s="116">
        <v>0</v>
      </c>
      <c r="G207" s="116">
        <v>0</v>
      </c>
      <c r="H207" s="116">
        <v>0</v>
      </c>
      <c r="I207" s="116">
        <v>0</v>
      </c>
      <c r="J207" s="116">
        <v>0</v>
      </c>
      <c r="K207" s="116">
        <v>0</v>
      </c>
      <c r="L207" s="117">
        <f t="shared" si="32"/>
        <v>0</v>
      </c>
      <c r="M207" s="118">
        <v>0</v>
      </c>
      <c r="N207" s="119">
        <f t="shared" si="44"/>
        <v>0</v>
      </c>
      <c r="O207" s="117">
        <f t="shared" si="39"/>
        <v>0</v>
      </c>
      <c r="P207" s="117">
        <f t="shared" si="40"/>
        <v>0</v>
      </c>
      <c r="Q207" s="117" t="str">
        <f t="shared" si="41"/>
        <v/>
      </c>
      <c r="R207" s="117">
        <f t="shared" si="42"/>
        <v>0</v>
      </c>
      <c r="S207" s="117">
        <f t="shared" si="43"/>
        <v>0</v>
      </c>
      <c r="T207" s="120">
        <f t="shared" si="30"/>
        <v>0</v>
      </c>
      <c r="U207" s="116"/>
      <c r="V207" s="117">
        <f t="shared" si="31"/>
        <v>0</v>
      </c>
      <c r="W207" s="112" t="e">
        <v>#N/A</v>
      </c>
    </row>
    <row r="208" spans="2:23" ht="14.25" customHeight="1">
      <c r="B208" s="114"/>
      <c r="C208" s="114">
        <v>103100284</v>
      </c>
      <c r="D208" s="131" t="s">
        <v>65</v>
      </c>
      <c r="E208" s="115" t="s">
        <v>44</v>
      </c>
      <c r="F208" s="116">
        <v>450</v>
      </c>
      <c r="G208" s="116">
        <v>630</v>
      </c>
      <c r="H208" s="116">
        <v>480</v>
      </c>
      <c r="I208" s="116">
        <v>600</v>
      </c>
      <c r="J208" s="116">
        <v>900</v>
      </c>
      <c r="K208" s="116">
        <v>1140</v>
      </c>
      <c r="L208" s="117">
        <f t="shared" si="32"/>
        <v>700</v>
      </c>
      <c r="M208" s="118">
        <v>650</v>
      </c>
      <c r="N208" s="119">
        <f t="shared" si="44"/>
        <v>-50</v>
      </c>
      <c r="O208" s="117">
        <f t="shared" si="39"/>
        <v>186.66666666666646</v>
      </c>
      <c r="P208" s="117">
        <f t="shared" si="40"/>
        <v>373.33333333333314</v>
      </c>
      <c r="Q208" s="117" t="str">
        <f t="shared" si="41"/>
        <v/>
      </c>
      <c r="R208" s="117">
        <f t="shared" si="42"/>
        <v>1003.333333333333</v>
      </c>
      <c r="S208" s="117">
        <f t="shared" si="43"/>
        <v>539.99999999999966</v>
      </c>
      <c r="T208" s="120">
        <v>600</v>
      </c>
      <c r="U208" s="116"/>
      <c r="V208" s="117">
        <f t="shared" si="31"/>
        <v>600</v>
      </c>
      <c r="W208" s="112" t="s">
        <v>521</v>
      </c>
    </row>
    <row r="209" spans="2:23" ht="14.25" customHeight="1">
      <c r="B209" s="114"/>
      <c r="C209" s="114">
        <v>103100285</v>
      </c>
      <c r="D209" s="131" t="s">
        <v>211</v>
      </c>
      <c r="E209" s="114" t="s">
        <v>44</v>
      </c>
      <c r="F209" s="116">
        <v>360</v>
      </c>
      <c r="G209" s="116">
        <v>270</v>
      </c>
      <c r="H209" s="116">
        <v>270</v>
      </c>
      <c r="I209" s="116">
        <v>570</v>
      </c>
      <c r="J209" s="116">
        <v>450</v>
      </c>
      <c r="K209" s="116">
        <v>750</v>
      </c>
      <c r="L209" s="117">
        <f t="shared" si="32"/>
        <v>445</v>
      </c>
      <c r="M209" s="118">
        <v>192</v>
      </c>
      <c r="N209" s="119">
        <f t="shared" si="44"/>
        <v>-253</v>
      </c>
      <c r="O209" s="117">
        <f t="shared" si="39"/>
        <v>118.66666666666654</v>
      </c>
      <c r="P209" s="117">
        <f t="shared" si="40"/>
        <v>237.3333333333332</v>
      </c>
      <c r="Q209" s="117" t="str">
        <f t="shared" si="41"/>
        <v>*</v>
      </c>
      <c r="R209" s="117">
        <f t="shared" si="42"/>
        <v>637.83333333333326</v>
      </c>
      <c r="S209" s="117">
        <f t="shared" si="43"/>
        <v>564.5</v>
      </c>
      <c r="T209" s="120">
        <v>800</v>
      </c>
      <c r="U209" s="116"/>
      <c r="V209" s="117">
        <f t="shared" si="31"/>
        <v>800</v>
      </c>
      <c r="W209" s="112" t="s">
        <v>522</v>
      </c>
    </row>
    <row r="210" spans="2:23" ht="14.25" customHeight="1">
      <c r="B210" s="116"/>
      <c r="C210" s="116">
        <v>103100287</v>
      </c>
      <c r="D210" s="132" t="s">
        <v>214</v>
      </c>
      <c r="E210" s="116" t="s">
        <v>430</v>
      </c>
      <c r="F210" s="116">
        <v>8</v>
      </c>
      <c r="G210" s="116">
        <v>3</v>
      </c>
      <c r="H210" s="116">
        <v>4</v>
      </c>
      <c r="I210" s="116">
        <v>5</v>
      </c>
      <c r="J210" s="116">
        <v>9</v>
      </c>
      <c r="K210" s="116">
        <v>6</v>
      </c>
      <c r="L210" s="117">
        <f t="shared" si="32"/>
        <v>5.833333333333333</v>
      </c>
      <c r="M210" s="118">
        <v>12</v>
      </c>
      <c r="N210" s="119">
        <f t="shared" si="44"/>
        <v>6.166666666666667</v>
      </c>
      <c r="O210" s="117">
        <f t="shared" si="39"/>
        <v>1.5555555555555538</v>
      </c>
      <c r="P210" s="117">
        <f t="shared" si="40"/>
        <v>3.1111111111111094</v>
      </c>
      <c r="Q210" s="117" t="str">
        <f t="shared" si="41"/>
        <v/>
      </c>
      <c r="R210" s="117">
        <f t="shared" si="42"/>
        <v>8.3611111111111089</v>
      </c>
      <c r="S210" s="117">
        <f t="shared" si="43"/>
        <v>-2.0833333333333357</v>
      </c>
      <c r="T210" s="120">
        <f t="shared" si="30"/>
        <v>0</v>
      </c>
      <c r="U210" s="116"/>
      <c r="V210" s="117">
        <f t="shared" si="31"/>
        <v>0</v>
      </c>
      <c r="W210" s="112" t="s">
        <v>521</v>
      </c>
    </row>
    <row r="211" spans="2:23" ht="14.25" customHeight="1">
      <c r="B211" s="116"/>
      <c r="C211" s="116">
        <v>103100288</v>
      </c>
      <c r="D211" s="132" t="s">
        <v>216</v>
      </c>
      <c r="E211" s="116" t="s">
        <v>44</v>
      </c>
      <c r="F211" s="116">
        <v>0</v>
      </c>
      <c r="G211" s="116">
        <v>0</v>
      </c>
      <c r="H211" s="116">
        <v>0</v>
      </c>
      <c r="I211" s="116">
        <v>0</v>
      </c>
      <c r="J211" s="116">
        <v>0</v>
      </c>
      <c r="K211" s="116">
        <v>0</v>
      </c>
      <c r="L211" s="117">
        <f t="shared" si="32"/>
        <v>0</v>
      </c>
      <c r="M211" s="118">
        <v>0</v>
      </c>
      <c r="N211" s="119">
        <f t="shared" si="44"/>
        <v>0</v>
      </c>
      <c r="O211" s="117">
        <f t="shared" si="39"/>
        <v>0</v>
      </c>
      <c r="P211" s="117">
        <f t="shared" si="40"/>
        <v>0</v>
      </c>
      <c r="Q211" s="117" t="str">
        <f t="shared" si="41"/>
        <v/>
      </c>
      <c r="R211" s="117">
        <f t="shared" si="42"/>
        <v>0</v>
      </c>
      <c r="S211" s="117">
        <f t="shared" si="43"/>
        <v>0</v>
      </c>
      <c r="T211" s="120">
        <f t="shared" si="30"/>
        <v>0</v>
      </c>
      <c r="U211" s="116"/>
      <c r="V211" s="117">
        <f t="shared" si="31"/>
        <v>0</v>
      </c>
      <c r="W211" s="112" t="s">
        <v>522</v>
      </c>
    </row>
    <row r="212" spans="2:23" ht="14.25" customHeight="1">
      <c r="B212" s="114"/>
      <c r="C212" s="114">
        <v>103100289</v>
      </c>
      <c r="D212" s="131" t="s">
        <v>215</v>
      </c>
      <c r="E212" s="114" t="s">
        <v>44</v>
      </c>
      <c r="F212" s="116">
        <v>90</v>
      </c>
      <c r="G212" s="116">
        <v>30</v>
      </c>
      <c r="H212" s="116">
        <v>60</v>
      </c>
      <c r="I212" s="116">
        <v>60</v>
      </c>
      <c r="J212" s="116">
        <v>90</v>
      </c>
      <c r="K212" s="116">
        <v>90</v>
      </c>
      <c r="L212" s="117">
        <f t="shared" si="32"/>
        <v>70</v>
      </c>
      <c r="M212" s="118">
        <v>85</v>
      </c>
      <c r="N212" s="119">
        <f t="shared" si="44"/>
        <v>15</v>
      </c>
      <c r="O212" s="117">
        <f t="shared" si="39"/>
        <v>18.666666666666647</v>
      </c>
      <c r="P212" s="117">
        <f t="shared" si="40"/>
        <v>37.333333333333314</v>
      </c>
      <c r="Q212" s="117" t="str">
        <f t="shared" si="41"/>
        <v/>
      </c>
      <c r="R212" s="117">
        <f t="shared" si="42"/>
        <v>100.33333333333331</v>
      </c>
      <c r="S212" s="117">
        <f t="shared" si="43"/>
        <v>33.999999999999986</v>
      </c>
      <c r="T212" s="120">
        <v>100</v>
      </c>
      <c r="U212" s="116"/>
      <c r="V212" s="117">
        <f t="shared" si="31"/>
        <v>100</v>
      </c>
      <c r="W212" s="112" t="s">
        <v>523</v>
      </c>
    </row>
    <row r="213" spans="2:23" ht="14.25" customHeight="1">
      <c r="B213" s="114"/>
      <c r="C213" s="114">
        <v>103100290</v>
      </c>
      <c r="D213" s="131" t="s">
        <v>285</v>
      </c>
      <c r="E213" s="115" t="s">
        <v>44</v>
      </c>
      <c r="F213" s="116">
        <v>0</v>
      </c>
      <c r="G213" s="116">
        <v>0</v>
      </c>
      <c r="H213" s="116">
        <v>0</v>
      </c>
      <c r="I213" s="116">
        <v>0</v>
      </c>
      <c r="J213" s="116">
        <v>0</v>
      </c>
      <c r="K213" s="116">
        <v>0</v>
      </c>
      <c r="L213" s="117">
        <f t="shared" si="32"/>
        <v>0</v>
      </c>
      <c r="M213" s="118">
        <v>0</v>
      </c>
      <c r="N213" s="119">
        <f t="shared" si="44"/>
        <v>0</v>
      </c>
      <c r="O213" s="117">
        <f t="shared" si="39"/>
        <v>0</v>
      </c>
      <c r="P213" s="117">
        <f t="shared" si="40"/>
        <v>0</v>
      </c>
      <c r="Q213" s="117" t="str">
        <f t="shared" si="41"/>
        <v/>
      </c>
      <c r="R213" s="117">
        <f t="shared" si="42"/>
        <v>0</v>
      </c>
      <c r="S213" s="117">
        <f t="shared" si="43"/>
        <v>0</v>
      </c>
      <c r="T213" s="120">
        <f t="shared" si="30"/>
        <v>0</v>
      </c>
      <c r="U213" s="116"/>
      <c r="V213" s="117">
        <f t="shared" si="31"/>
        <v>0</v>
      </c>
      <c r="W213" s="112" t="s">
        <v>520</v>
      </c>
    </row>
    <row r="214" spans="2:23" ht="14.25" customHeight="1">
      <c r="B214" s="114"/>
      <c r="C214" s="114">
        <v>103100291</v>
      </c>
      <c r="D214" s="131" t="s">
        <v>488</v>
      </c>
      <c r="E214" s="114" t="s">
        <v>47</v>
      </c>
      <c r="F214" s="116">
        <v>90</v>
      </c>
      <c r="G214" s="116">
        <v>90</v>
      </c>
      <c r="H214" s="116">
        <v>150</v>
      </c>
      <c r="I214" s="116">
        <v>120</v>
      </c>
      <c r="J214" s="116">
        <v>60</v>
      </c>
      <c r="K214" s="116">
        <v>90</v>
      </c>
      <c r="L214" s="117">
        <f t="shared" si="32"/>
        <v>100</v>
      </c>
      <c r="M214" s="118">
        <v>90</v>
      </c>
      <c r="N214" s="119">
        <f t="shared" si="44"/>
        <v>-10</v>
      </c>
      <c r="O214" s="117">
        <f t="shared" si="39"/>
        <v>26.666666666666639</v>
      </c>
      <c r="P214" s="117">
        <f t="shared" si="40"/>
        <v>53.333333333333307</v>
      </c>
      <c r="Q214" s="117" t="str">
        <f t="shared" si="41"/>
        <v/>
      </c>
      <c r="R214" s="117">
        <f t="shared" si="42"/>
        <v>143.33333333333331</v>
      </c>
      <c r="S214" s="117">
        <f t="shared" si="43"/>
        <v>79.999999999999972</v>
      </c>
      <c r="T214" s="120">
        <v>120</v>
      </c>
      <c r="U214" s="116"/>
      <c r="V214" s="117">
        <f t="shared" si="31"/>
        <v>120</v>
      </c>
      <c r="W214" s="112" t="s">
        <v>521</v>
      </c>
    </row>
    <row r="215" spans="2:23" ht="14.25" customHeight="1">
      <c r="B215" s="114"/>
      <c r="C215" s="114">
        <v>103100292</v>
      </c>
      <c r="D215" s="131" t="s">
        <v>510</v>
      </c>
      <c r="E215" s="114" t="s">
        <v>17</v>
      </c>
      <c r="F215" s="116">
        <v>240</v>
      </c>
      <c r="G215" s="116">
        <v>270</v>
      </c>
      <c r="H215" s="116">
        <v>180</v>
      </c>
      <c r="I215" s="116">
        <v>180</v>
      </c>
      <c r="J215" s="116">
        <v>232</v>
      </c>
      <c r="K215" s="116">
        <v>330</v>
      </c>
      <c r="L215" s="117">
        <f t="shared" si="32"/>
        <v>238.66666666666666</v>
      </c>
      <c r="M215" s="118">
        <v>218</v>
      </c>
      <c r="N215" s="119">
        <f t="shared" si="44"/>
        <v>-20.666666666666657</v>
      </c>
      <c r="O215" s="117">
        <f t="shared" si="39"/>
        <v>63.644444444444375</v>
      </c>
      <c r="P215" s="117">
        <f t="shared" si="40"/>
        <v>127.28888888888881</v>
      </c>
      <c r="Q215" s="117" t="str">
        <f t="shared" si="41"/>
        <v/>
      </c>
      <c r="R215" s="117">
        <f t="shared" si="42"/>
        <v>342.08888888888879</v>
      </c>
      <c r="S215" s="117">
        <f t="shared" si="43"/>
        <v>187.73333333333321</v>
      </c>
      <c r="T215" s="120">
        <f t="shared" ref="T215:T277" si="45">IF(S215&gt;8999,(CEILING(S215,1000)),IF(S215&gt;4999,(CEILING(S215,500)),IF(S215&gt;899,(CEILING(S215,300)),IF(S215&gt;99,(CEILING(S215,50)),IF(S215&gt;49,(CEILING(S215,30)),IF(S215&gt;9,(CEILING(S215,5)),IF(S215&lt;=0,0,S215)))))))</f>
        <v>200</v>
      </c>
      <c r="U215" s="116"/>
      <c r="V215" s="117">
        <f t="shared" ref="V215:V278" si="46">T215-U215</f>
        <v>200</v>
      </c>
      <c r="W215" s="112" t="s">
        <v>521</v>
      </c>
    </row>
    <row r="216" spans="2:23" ht="14.25" customHeight="1">
      <c r="B216" s="114"/>
      <c r="C216" s="114">
        <v>103100293</v>
      </c>
      <c r="D216" s="131" t="s">
        <v>230</v>
      </c>
      <c r="E216" s="114" t="s">
        <v>44</v>
      </c>
      <c r="F216" s="116">
        <v>3138</v>
      </c>
      <c r="G216" s="116">
        <v>2360</v>
      </c>
      <c r="H216" s="116">
        <v>2324</v>
      </c>
      <c r="I216" s="116">
        <v>5566</v>
      </c>
      <c r="J216" s="116">
        <v>2545</v>
      </c>
      <c r="K216" s="116">
        <v>8085</v>
      </c>
      <c r="L216" s="117">
        <f t="shared" ref="L216:L279" si="47">AVERAGE(F216:K216)</f>
        <v>4003</v>
      </c>
      <c r="M216" s="118">
        <v>713</v>
      </c>
      <c r="N216" s="119">
        <f t="shared" si="44"/>
        <v>-3290</v>
      </c>
      <c r="O216" s="117">
        <f t="shared" si="39"/>
        <v>1067.4666666666656</v>
      </c>
      <c r="P216" s="117">
        <f>+O216+((L216/30)*$E$16)</f>
        <v>2134.9333333333325</v>
      </c>
      <c r="Q216" s="117" t="str">
        <f>IF(L216=0,"",IF(M216-P216&lt;=0,"*",""))</f>
        <v>*</v>
      </c>
      <c r="R216" s="117">
        <f t="shared" si="42"/>
        <v>5737.6333333333323</v>
      </c>
      <c r="S216" s="117">
        <f>+(R216-O216)+(P216-M216)</f>
        <v>6092.0999999999995</v>
      </c>
      <c r="T216" s="120">
        <v>10000</v>
      </c>
      <c r="U216" s="116"/>
      <c r="V216" s="117">
        <f t="shared" si="46"/>
        <v>10000</v>
      </c>
      <c r="W216" s="112" t="s">
        <v>520</v>
      </c>
    </row>
    <row r="217" spans="2:23" ht="14.25" customHeight="1">
      <c r="B217" s="114"/>
      <c r="C217" s="114">
        <v>103100294</v>
      </c>
      <c r="D217" s="131" t="s">
        <v>512</v>
      </c>
      <c r="E217" s="114" t="s">
        <v>44</v>
      </c>
      <c r="F217" s="116">
        <v>180</v>
      </c>
      <c r="G217" s="116">
        <v>150</v>
      </c>
      <c r="H217" s="116">
        <v>150</v>
      </c>
      <c r="I217" s="116">
        <v>180</v>
      </c>
      <c r="J217" s="116">
        <v>90</v>
      </c>
      <c r="K217" s="116">
        <v>150</v>
      </c>
      <c r="L217" s="117">
        <f t="shared" si="47"/>
        <v>150</v>
      </c>
      <c r="M217" s="118">
        <v>180</v>
      </c>
      <c r="N217" s="119">
        <f t="shared" si="44"/>
        <v>30</v>
      </c>
      <c r="O217" s="117">
        <f t="shared" si="39"/>
        <v>39.999999999999957</v>
      </c>
      <c r="P217" s="117">
        <f>+O217+((L217/30)*$E$16)</f>
        <v>79.999999999999957</v>
      </c>
      <c r="Q217" s="117" t="str">
        <f>IF(L217=0,"",IF(M217-P217&lt;=0,"*",""))</f>
        <v/>
      </c>
      <c r="R217" s="117">
        <f t="shared" si="42"/>
        <v>214.99999999999994</v>
      </c>
      <c r="S217" s="117">
        <f>+(R217-O217)+(P217-M217)</f>
        <v>74.999999999999957</v>
      </c>
      <c r="T217" s="120">
        <v>120</v>
      </c>
      <c r="U217" s="116"/>
      <c r="V217" s="117">
        <f t="shared" si="46"/>
        <v>120</v>
      </c>
      <c r="W217" s="112" t="s">
        <v>522</v>
      </c>
    </row>
    <row r="218" spans="2:23" ht="14.25" customHeight="1">
      <c r="B218" s="114"/>
      <c r="C218" s="114">
        <v>103100295</v>
      </c>
      <c r="D218" s="131" t="s">
        <v>511</v>
      </c>
      <c r="E218" s="114" t="s">
        <v>44</v>
      </c>
      <c r="F218" s="116">
        <v>476</v>
      </c>
      <c r="G218" s="116">
        <v>226</v>
      </c>
      <c r="H218" s="116">
        <v>350</v>
      </c>
      <c r="I218" s="116">
        <v>544</v>
      </c>
      <c r="J218" s="116">
        <v>540</v>
      </c>
      <c r="K218" s="116">
        <v>780</v>
      </c>
      <c r="L218" s="117">
        <f t="shared" si="47"/>
        <v>486</v>
      </c>
      <c r="M218" s="118">
        <v>480</v>
      </c>
      <c r="N218" s="119"/>
      <c r="O218" s="117"/>
      <c r="P218" s="117"/>
      <c r="Q218" s="117"/>
      <c r="R218" s="117"/>
      <c r="S218" s="117"/>
      <c r="T218" s="120">
        <f t="shared" si="45"/>
        <v>0</v>
      </c>
      <c r="U218" s="116"/>
      <c r="V218" s="117">
        <f t="shared" si="46"/>
        <v>0</v>
      </c>
      <c r="W218" s="112" t="s">
        <v>521</v>
      </c>
    </row>
    <row r="219" spans="2:23" ht="14.25" customHeight="1">
      <c r="B219" s="114"/>
      <c r="C219" s="114">
        <v>103100296</v>
      </c>
      <c r="D219" s="131" t="s">
        <v>71</v>
      </c>
      <c r="E219" s="114" t="s">
        <v>44</v>
      </c>
      <c r="F219" s="116">
        <v>476</v>
      </c>
      <c r="G219" s="116">
        <v>373</v>
      </c>
      <c r="H219" s="116">
        <v>283</v>
      </c>
      <c r="I219" s="116">
        <v>253</v>
      </c>
      <c r="J219" s="116">
        <v>326</v>
      </c>
      <c r="K219" s="116">
        <v>403</v>
      </c>
      <c r="L219" s="117">
        <f t="shared" si="47"/>
        <v>352.33333333333331</v>
      </c>
      <c r="M219" s="118">
        <v>321</v>
      </c>
      <c r="N219" s="119">
        <f t="shared" ref="N219:N250" si="48">M219-L219</f>
        <v>-31.333333333333314</v>
      </c>
      <c r="O219" s="117">
        <f t="shared" ref="O219:O250" si="49">+L219*(0.0333333333333333)*$E$16</f>
        <v>93.955555555555449</v>
      </c>
      <c r="P219" s="117">
        <f t="shared" ref="P219:P250" si="50">+O219+((L219/30)*$E$16)</f>
        <v>187.91111111111098</v>
      </c>
      <c r="Q219" s="117" t="str">
        <f t="shared" ref="Q219:Q250" si="51">IF(L219=0,"",IF(M219-P219&lt;=0,"*",""))</f>
        <v/>
      </c>
      <c r="R219" s="117">
        <f t="shared" ref="R219:R250" si="52">+O219+((L219/30)*$E$17)</f>
        <v>505.01111111111101</v>
      </c>
      <c r="S219" s="117">
        <f t="shared" ref="S219:S250" si="53">+(R219-O219)+(P219-M219)</f>
        <v>277.96666666666653</v>
      </c>
      <c r="T219" s="120">
        <f t="shared" si="45"/>
        <v>300</v>
      </c>
      <c r="U219" s="116"/>
      <c r="V219" s="117">
        <f t="shared" si="46"/>
        <v>300</v>
      </c>
      <c r="W219" s="112" t="s">
        <v>521</v>
      </c>
    </row>
    <row r="220" spans="2:23" ht="14.25" customHeight="1">
      <c r="B220" s="114"/>
      <c r="C220" s="114">
        <v>103100297</v>
      </c>
      <c r="D220" s="131" t="s">
        <v>451</v>
      </c>
      <c r="E220" s="114" t="s">
        <v>44</v>
      </c>
      <c r="F220" s="116">
        <v>20</v>
      </c>
      <c r="G220" s="116">
        <v>60</v>
      </c>
      <c r="H220" s="116">
        <v>30</v>
      </c>
      <c r="I220" s="116">
        <v>30</v>
      </c>
      <c r="J220" s="116">
        <v>30</v>
      </c>
      <c r="K220" s="116">
        <v>30</v>
      </c>
      <c r="L220" s="117">
        <f t="shared" si="47"/>
        <v>33.333333333333336</v>
      </c>
      <c r="M220" s="118">
        <v>70</v>
      </c>
      <c r="N220" s="119">
        <f t="shared" si="48"/>
        <v>36.666666666666664</v>
      </c>
      <c r="O220" s="117">
        <f t="shared" si="49"/>
        <v>8.8888888888888804</v>
      </c>
      <c r="P220" s="117">
        <f t="shared" si="50"/>
        <v>17.777777777777771</v>
      </c>
      <c r="Q220" s="117" t="str">
        <f t="shared" si="51"/>
        <v/>
      </c>
      <c r="R220" s="117">
        <f t="shared" si="52"/>
        <v>47.777777777777771</v>
      </c>
      <c r="S220" s="117">
        <f t="shared" si="53"/>
        <v>-13.333333333333336</v>
      </c>
      <c r="T220" s="120">
        <f t="shared" si="45"/>
        <v>0</v>
      </c>
      <c r="U220" s="116"/>
      <c r="V220" s="117">
        <f t="shared" si="46"/>
        <v>0</v>
      </c>
      <c r="W220" s="112" t="s">
        <v>521</v>
      </c>
    </row>
    <row r="221" spans="2:23" ht="14.25" customHeight="1">
      <c r="B221" s="114"/>
      <c r="C221" s="114">
        <v>103100298</v>
      </c>
      <c r="D221" s="131" t="s">
        <v>63</v>
      </c>
      <c r="E221" s="114" t="s">
        <v>44</v>
      </c>
      <c r="F221" s="116">
        <v>3653</v>
      </c>
      <c r="G221" s="116">
        <v>3104</v>
      </c>
      <c r="H221" s="116">
        <v>3271</v>
      </c>
      <c r="I221" s="116">
        <v>2887</v>
      </c>
      <c r="J221" s="116">
        <v>3224</v>
      </c>
      <c r="K221" s="116">
        <v>4242</v>
      </c>
      <c r="L221" s="117">
        <f t="shared" si="47"/>
        <v>3396.8333333333335</v>
      </c>
      <c r="M221" s="118">
        <v>3309</v>
      </c>
      <c r="N221" s="119">
        <f t="shared" si="48"/>
        <v>-87.833333333333485</v>
      </c>
      <c r="O221" s="117">
        <f t="shared" si="49"/>
        <v>905.82222222222128</v>
      </c>
      <c r="P221" s="117">
        <f t="shared" si="50"/>
        <v>1811.6444444444437</v>
      </c>
      <c r="Q221" s="117" t="str">
        <f t="shared" si="51"/>
        <v/>
      </c>
      <c r="R221" s="117">
        <f t="shared" si="52"/>
        <v>4868.7944444444438</v>
      </c>
      <c r="S221" s="117">
        <f t="shared" si="53"/>
        <v>2465.6166666666663</v>
      </c>
      <c r="T221" s="120">
        <v>3300</v>
      </c>
      <c r="U221" s="116"/>
      <c r="V221" s="117">
        <f t="shared" si="46"/>
        <v>3300</v>
      </c>
      <c r="W221" s="112" t="s">
        <v>523</v>
      </c>
    </row>
    <row r="222" spans="2:23" ht="14.25" customHeight="1">
      <c r="B222" s="114"/>
      <c r="C222" s="114">
        <v>103100299</v>
      </c>
      <c r="D222" s="131" t="s">
        <v>158</v>
      </c>
      <c r="E222" s="114" t="s">
        <v>44</v>
      </c>
      <c r="F222" s="116">
        <v>6507</v>
      </c>
      <c r="G222" s="116">
        <v>6410</v>
      </c>
      <c r="H222" s="116">
        <v>6772</v>
      </c>
      <c r="I222" s="116">
        <v>6487</v>
      </c>
      <c r="J222" s="116">
        <v>6494</v>
      </c>
      <c r="K222" s="116">
        <v>9038</v>
      </c>
      <c r="L222" s="117">
        <f t="shared" si="47"/>
        <v>6951.333333333333</v>
      </c>
      <c r="M222" s="118">
        <v>24113</v>
      </c>
      <c r="N222" s="119">
        <f t="shared" si="48"/>
        <v>17161.666666666668</v>
      </c>
      <c r="O222" s="117">
        <f t="shared" si="49"/>
        <v>1853.6888888888868</v>
      </c>
      <c r="P222" s="117">
        <f t="shared" si="50"/>
        <v>3707.3777777777759</v>
      </c>
      <c r="Q222" s="117" t="str">
        <f t="shared" si="51"/>
        <v/>
      </c>
      <c r="R222" s="117">
        <f t="shared" si="52"/>
        <v>9963.5777777777748</v>
      </c>
      <c r="S222" s="117">
        <f t="shared" si="53"/>
        <v>-12295.733333333337</v>
      </c>
      <c r="T222" s="120">
        <f t="shared" si="45"/>
        <v>0</v>
      </c>
      <c r="U222" s="116"/>
      <c r="V222" s="117">
        <f t="shared" si="46"/>
        <v>0</v>
      </c>
      <c r="W222" s="112" t="s">
        <v>521</v>
      </c>
    </row>
    <row r="223" spans="2:23" ht="14.25" customHeight="1">
      <c r="B223" s="116"/>
      <c r="C223" s="116">
        <v>103100300</v>
      </c>
      <c r="D223" s="132" t="s">
        <v>62</v>
      </c>
      <c r="E223" s="116" t="s">
        <v>44</v>
      </c>
      <c r="F223" s="116">
        <v>3507</v>
      </c>
      <c r="G223" s="116">
        <v>3181</v>
      </c>
      <c r="H223" s="116">
        <v>3256</v>
      </c>
      <c r="I223" s="116">
        <v>2768</v>
      </c>
      <c r="J223" s="116">
        <v>3027</v>
      </c>
      <c r="K223" s="116">
        <v>4011</v>
      </c>
      <c r="L223" s="117">
        <f t="shared" si="47"/>
        <v>3291.6666666666665</v>
      </c>
      <c r="M223" s="118">
        <v>3115</v>
      </c>
      <c r="N223" s="119">
        <f t="shared" si="48"/>
        <v>-176.66666666666652</v>
      </c>
      <c r="O223" s="117">
        <f t="shared" si="49"/>
        <v>877.77777777777681</v>
      </c>
      <c r="P223" s="117">
        <f t="shared" si="50"/>
        <v>1755.5555555555545</v>
      </c>
      <c r="Q223" s="117" t="str">
        <f t="shared" si="51"/>
        <v/>
      </c>
      <c r="R223" s="117">
        <f t="shared" si="52"/>
        <v>4718.0555555555538</v>
      </c>
      <c r="S223" s="117">
        <f t="shared" si="53"/>
        <v>2480.8333333333312</v>
      </c>
      <c r="T223" s="120">
        <v>3300</v>
      </c>
      <c r="U223" s="116"/>
      <c r="V223" s="117">
        <f t="shared" si="46"/>
        <v>3300</v>
      </c>
      <c r="W223" s="112" t="s">
        <v>522</v>
      </c>
    </row>
    <row r="224" spans="2:23" ht="14.25" customHeight="1">
      <c r="B224" s="116"/>
      <c r="C224" s="116">
        <v>103100301</v>
      </c>
      <c r="D224" s="132" t="s">
        <v>49</v>
      </c>
      <c r="E224" s="116" t="s">
        <v>439</v>
      </c>
      <c r="F224" s="116">
        <v>9</v>
      </c>
      <c r="G224" s="116">
        <v>0</v>
      </c>
      <c r="H224" s="116">
        <v>2</v>
      </c>
      <c r="I224" s="116">
        <v>7</v>
      </c>
      <c r="J224" s="116">
        <v>4</v>
      </c>
      <c r="K224" s="116">
        <v>0</v>
      </c>
      <c r="L224" s="117">
        <f t="shared" si="47"/>
        <v>3.6666666666666665</v>
      </c>
      <c r="M224" s="118">
        <v>12</v>
      </c>
      <c r="N224" s="119">
        <f t="shared" si="48"/>
        <v>8.3333333333333339</v>
      </c>
      <c r="O224" s="117">
        <f t="shared" si="49"/>
        <v>0.97777777777777675</v>
      </c>
      <c r="P224" s="117">
        <f t="shared" si="50"/>
        <v>1.9555555555555544</v>
      </c>
      <c r="Q224" s="117" t="str">
        <f t="shared" si="51"/>
        <v/>
      </c>
      <c r="R224" s="117">
        <f t="shared" si="52"/>
        <v>5.2555555555555546</v>
      </c>
      <c r="S224" s="117">
        <f t="shared" si="53"/>
        <v>-5.7666666666666684</v>
      </c>
      <c r="T224" s="120">
        <f t="shared" si="45"/>
        <v>0</v>
      </c>
      <c r="U224" s="116"/>
      <c r="V224" s="117">
        <f t="shared" si="46"/>
        <v>0</v>
      </c>
      <c r="W224" s="112" t="s">
        <v>521</v>
      </c>
    </row>
    <row r="225" spans="2:23" ht="14.25" customHeight="1">
      <c r="B225" s="114"/>
      <c r="C225" s="114">
        <v>103100302</v>
      </c>
      <c r="D225" s="131" t="s">
        <v>513</v>
      </c>
      <c r="E225" s="114" t="s">
        <v>440</v>
      </c>
      <c r="F225" s="116">
        <v>1</v>
      </c>
      <c r="G225" s="116">
        <v>0</v>
      </c>
      <c r="H225" s="116">
        <v>0</v>
      </c>
      <c r="I225" s="116">
        <v>1</v>
      </c>
      <c r="J225" s="116">
        <v>1</v>
      </c>
      <c r="K225" s="116">
        <v>2</v>
      </c>
      <c r="L225" s="117">
        <f t="shared" si="47"/>
        <v>0.83333333333333337</v>
      </c>
      <c r="M225" s="118">
        <v>7</v>
      </c>
      <c r="N225" s="119">
        <f t="shared" si="48"/>
        <v>6.166666666666667</v>
      </c>
      <c r="O225" s="117">
        <f t="shared" si="49"/>
        <v>0.22222222222222199</v>
      </c>
      <c r="P225" s="117">
        <f t="shared" si="50"/>
        <v>0.4444444444444442</v>
      </c>
      <c r="Q225" s="117" t="str">
        <f t="shared" si="51"/>
        <v/>
      </c>
      <c r="R225" s="117">
        <f t="shared" si="52"/>
        <v>1.1944444444444442</v>
      </c>
      <c r="S225" s="117">
        <f t="shared" si="53"/>
        <v>-5.583333333333333</v>
      </c>
      <c r="T225" s="120">
        <f t="shared" si="45"/>
        <v>0</v>
      </c>
      <c r="U225" s="116"/>
      <c r="V225" s="117">
        <f t="shared" si="46"/>
        <v>0</v>
      </c>
      <c r="W225" s="112" t="s">
        <v>522</v>
      </c>
    </row>
    <row r="226" spans="2:23" ht="14.25" customHeight="1">
      <c r="B226" s="114"/>
      <c r="C226" s="114">
        <v>103100306</v>
      </c>
      <c r="D226" s="131" t="s">
        <v>204</v>
      </c>
      <c r="E226" s="114" t="s">
        <v>44</v>
      </c>
      <c r="F226" s="116">
        <v>0</v>
      </c>
      <c r="G226" s="116">
        <v>0</v>
      </c>
      <c r="H226" s="116">
        <v>0</v>
      </c>
      <c r="I226" s="116">
        <v>0</v>
      </c>
      <c r="J226" s="116">
        <v>0</v>
      </c>
      <c r="K226" s="116">
        <v>0</v>
      </c>
      <c r="L226" s="117">
        <f t="shared" si="47"/>
        <v>0</v>
      </c>
      <c r="M226" s="118">
        <v>0</v>
      </c>
      <c r="N226" s="119">
        <f t="shared" si="48"/>
        <v>0</v>
      </c>
      <c r="O226" s="117">
        <f t="shared" si="49"/>
        <v>0</v>
      </c>
      <c r="P226" s="117">
        <f t="shared" si="50"/>
        <v>0</v>
      </c>
      <c r="Q226" s="117" t="str">
        <f t="shared" si="51"/>
        <v/>
      </c>
      <c r="R226" s="117">
        <f t="shared" si="52"/>
        <v>0</v>
      </c>
      <c r="S226" s="117">
        <f t="shared" si="53"/>
        <v>0</v>
      </c>
      <c r="T226" s="120">
        <f t="shared" si="45"/>
        <v>0</v>
      </c>
      <c r="U226" s="116"/>
      <c r="V226" s="117">
        <f t="shared" si="46"/>
        <v>0</v>
      </c>
      <c r="W226" s="112" t="s">
        <v>521</v>
      </c>
    </row>
    <row r="227" spans="2:23" ht="14.25" customHeight="1">
      <c r="B227" s="114"/>
      <c r="C227" s="114">
        <v>103100307</v>
      </c>
      <c r="D227" s="131" t="s">
        <v>137</v>
      </c>
      <c r="E227" s="114" t="s">
        <v>44</v>
      </c>
      <c r="F227" s="116">
        <v>144</v>
      </c>
      <c r="G227" s="116">
        <v>248</v>
      </c>
      <c r="H227" s="116">
        <v>183</v>
      </c>
      <c r="I227" s="116">
        <v>65</v>
      </c>
      <c r="J227" s="116">
        <v>125</v>
      </c>
      <c r="K227" s="116">
        <v>89</v>
      </c>
      <c r="L227" s="117">
        <f t="shared" si="47"/>
        <v>142.33333333333334</v>
      </c>
      <c r="M227" s="118">
        <v>255</v>
      </c>
      <c r="N227" s="119">
        <f t="shared" si="48"/>
        <v>112.66666666666666</v>
      </c>
      <c r="O227" s="117">
        <f t="shared" si="49"/>
        <v>37.95555555555552</v>
      </c>
      <c r="P227" s="117">
        <f t="shared" si="50"/>
        <v>75.911111111111069</v>
      </c>
      <c r="Q227" s="117" t="str">
        <f t="shared" si="51"/>
        <v/>
      </c>
      <c r="R227" s="117">
        <f t="shared" si="52"/>
        <v>204.01111111111106</v>
      </c>
      <c r="S227" s="117">
        <f t="shared" si="53"/>
        <v>-13.033333333333388</v>
      </c>
      <c r="T227" s="120">
        <f t="shared" si="45"/>
        <v>0</v>
      </c>
      <c r="U227" s="116"/>
      <c r="V227" s="117">
        <f t="shared" si="46"/>
        <v>0</v>
      </c>
      <c r="W227" s="112" t="s">
        <v>520</v>
      </c>
    </row>
    <row r="228" spans="2:23" ht="14.25" customHeight="1">
      <c r="B228" s="114"/>
      <c r="C228" s="114">
        <v>103100308</v>
      </c>
      <c r="D228" s="131" t="s">
        <v>490</v>
      </c>
      <c r="E228" s="114" t="s">
        <v>44</v>
      </c>
      <c r="F228" s="116">
        <v>0</v>
      </c>
      <c r="G228" s="116">
        <v>0</v>
      </c>
      <c r="H228" s="116">
        <v>0</v>
      </c>
      <c r="I228" s="116">
        <v>0</v>
      </c>
      <c r="J228" s="116">
        <v>0</v>
      </c>
      <c r="K228" s="116">
        <v>0</v>
      </c>
      <c r="L228" s="117">
        <f t="shared" si="47"/>
        <v>0</v>
      </c>
      <c r="M228" s="118">
        <v>0</v>
      </c>
      <c r="N228" s="119">
        <f t="shared" si="48"/>
        <v>0</v>
      </c>
      <c r="O228" s="117">
        <f t="shared" si="49"/>
        <v>0</v>
      </c>
      <c r="P228" s="117">
        <f t="shared" si="50"/>
        <v>0</v>
      </c>
      <c r="Q228" s="117" t="str">
        <f t="shared" si="51"/>
        <v/>
      </c>
      <c r="R228" s="117">
        <f t="shared" si="52"/>
        <v>0</v>
      </c>
      <c r="S228" s="117">
        <f t="shared" si="53"/>
        <v>0</v>
      </c>
      <c r="T228" s="120">
        <f t="shared" si="45"/>
        <v>0</v>
      </c>
      <c r="U228" s="116"/>
      <c r="V228" s="117">
        <f t="shared" si="46"/>
        <v>0</v>
      </c>
      <c r="W228" s="112" t="s">
        <v>520</v>
      </c>
    </row>
    <row r="229" spans="2:23" ht="14.25" customHeight="1">
      <c r="B229" s="114"/>
      <c r="C229" s="114">
        <v>103100309</v>
      </c>
      <c r="D229" s="131" t="s">
        <v>397</v>
      </c>
      <c r="E229" s="114" t="s">
        <v>6</v>
      </c>
      <c r="F229" s="116">
        <v>0</v>
      </c>
      <c r="G229" s="116">
        <v>0</v>
      </c>
      <c r="H229" s="116">
        <v>0</v>
      </c>
      <c r="I229" s="116">
        <v>0</v>
      </c>
      <c r="J229" s="116">
        <v>0</v>
      </c>
      <c r="K229" s="116">
        <v>0</v>
      </c>
      <c r="L229" s="117">
        <f t="shared" si="47"/>
        <v>0</v>
      </c>
      <c r="M229" s="118">
        <v>0</v>
      </c>
      <c r="N229" s="119">
        <f t="shared" si="48"/>
        <v>0</v>
      </c>
      <c r="O229" s="117">
        <f t="shared" si="49"/>
        <v>0</v>
      </c>
      <c r="P229" s="117">
        <f t="shared" si="50"/>
        <v>0</v>
      </c>
      <c r="Q229" s="117" t="str">
        <f t="shared" si="51"/>
        <v/>
      </c>
      <c r="R229" s="117">
        <f t="shared" si="52"/>
        <v>0</v>
      </c>
      <c r="S229" s="117">
        <f t="shared" si="53"/>
        <v>0</v>
      </c>
      <c r="T229" s="120">
        <f t="shared" si="45"/>
        <v>0</v>
      </c>
      <c r="U229" s="116"/>
      <c r="V229" s="117">
        <f t="shared" si="46"/>
        <v>0</v>
      </c>
      <c r="W229" s="112" t="e">
        <v>#N/A</v>
      </c>
    </row>
    <row r="230" spans="2:23" ht="14.25" customHeight="1">
      <c r="B230" s="116"/>
      <c r="C230" s="116">
        <v>103100310</v>
      </c>
      <c r="D230" s="132" t="s">
        <v>81</v>
      </c>
      <c r="E230" s="115" t="s">
        <v>44</v>
      </c>
      <c r="F230" s="116">
        <v>948</v>
      </c>
      <c r="G230" s="116">
        <v>569</v>
      </c>
      <c r="H230" s="116">
        <v>667</v>
      </c>
      <c r="I230" s="116">
        <v>878</v>
      </c>
      <c r="J230" s="116">
        <v>658</v>
      </c>
      <c r="K230" s="116">
        <v>659</v>
      </c>
      <c r="L230" s="117">
        <f t="shared" si="47"/>
        <v>729.83333333333337</v>
      </c>
      <c r="M230" s="118">
        <v>41</v>
      </c>
      <c r="N230" s="119">
        <f t="shared" si="48"/>
        <v>-688.83333333333337</v>
      </c>
      <c r="O230" s="117">
        <f t="shared" si="49"/>
        <v>194.62222222222204</v>
      </c>
      <c r="P230" s="117">
        <f t="shared" si="50"/>
        <v>389.2444444444443</v>
      </c>
      <c r="Q230" s="117" t="str">
        <f t="shared" si="51"/>
        <v>*</v>
      </c>
      <c r="R230" s="117">
        <f t="shared" si="52"/>
        <v>1046.0944444444444</v>
      </c>
      <c r="S230" s="117">
        <f t="shared" si="53"/>
        <v>1199.7166666666667</v>
      </c>
      <c r="T230" s="120">
        <f t="shared" si="45"/>
        <v>1200</v>
      </c>
      <c r="U230" s="116"/>
      <c r="V230" s="117">
        <f t="shared" si="46"/>
        <v>1200</v>
      </c>
      <c r="W230" s="112" t="s">
        <v>521</v>
      </c>
    </row>
    <row r="231" spans="2:23" ht="14.25" customHeight="1">
      <c r="B231" s="114"/>
      <c r="C231" s="114">
        <v>103100311</v>
      </c>
      <c r="D231" s="131" t="s">
        <v>80</v>
      </c>
      <c r="E231" s="114" t="s">
        <v>426</v>
      </c>
      <c r="F231" s="116">
        <v>14</v>
      </c>
      <c r="G231" s="116">
        <v>12</v>
      </c>
      <c r="H231" s="116">
        <v>7</v>
      </c>
      <c r="I231" s="116">
        <v>11</v>
      </c>
      <c r="J231" s="116">
        <v>17</v>
      </c>
      <c r="K231" s="116">
        <v>10</v>
      </c>
      <c r="L231" s="117">
        <f t="shared" si="47"/>
        <v>11.833333333333334</v>
      </c>
      <c r="M231" s="118">
        <v>29</v>
      </c>
      <c r="N231" s="119">
        <f t="shared" si="48"/>
        <v>17.166666666666664</v>
      </c>
      <c r="O231" s="117">
        <f t="shared" si="49"/>
        <v>3.1555555555555523</v>
      </c>
      <c r="P231" s="117">
        <f t="shared" si="50"/>
        <v>6.3111111111111082</v>
      </c>
      <c r="Q231" s="117" t="str">
        <f t="shared" si="51"/>
        <v/>
      </c>
      <c r="R231" s="117">
        <f t="shared" si="52"/>
        <v>16.961111111111109</v>
      </c>
      <c r="S231" s="117">
        <f t="shared" si="53"/>
        <v>-8.8833333333333329</v>
      </c>
      <c r="T231" s="120">
        <f t="shared" si="45"/>
        <v>0</v>
      </c>
      <c r="U231" s="116"/>
      <c r="V231" s="117">
        <f t="shared" si="46"/>
        <v>0</v>
      </c>
      <c r="W231" s="112" t="s">
        <v>520</v>
      </c>
    </row>
    <row r="232" spans="2:23" ht="14.25" customHeight="1">
      <c r="B232" s="114"/>
      <c r="C232" s="114">
        <v>103100312</v>
      </c>
      <c r="D232" s="131" t="s">
        <v>307</v>
      </c>
      <c r="E232" s="115" t="s">
        <v>44</v>
      </c>
      <c r="F232" s="116">
        <v>0</v>
      </c>
      <c r="G232" s="116">
        <v>0</v>
      </c>
      <c r="H232" s="116">
        <v>0</v>
      </c>
      <c r="I232" s="116">
        <v>0</v>
      </c>
      <c r="J232" s="116">
        <v>0</v>
      </c>
      <c r="K232" s="116">
        <v>0</v>
      </c>
      <c r="L232" s="117">
        <f t="shared" si="47"/>
        <v>0</v>
      </c>
      <c r="M232" s="118">
        <v>0</v>
      </c>
      <c r="N232" s="119">
        <f t="shared" si="48"/>
        <v>0</v>
      </c>
      <c r="O232" s="117">
        <f t="shared" si="49"/>
        <v>0</v>
      </c>
      <c r="P232" s="117">
        <f t="shared" si="50"/>
        <v>0</v>
      </c>
      <c r="Q232" s="117" t="str">
        <f t="shared" si="51"/>
        <v/>
      </c>
      <c r="R232" s="117">
        <f t="shared" si="52"/>
        <v>0</v>
      </c>
      <c r="S232" s="117">
        <f t="shared" si="53"/>
        <v>0</v>
      </c>
      <c r="T232" s="120">
        <f t="shared" si="45"/>
        <v>0</v>
      </c>
      <c r="U232" s="116"/>
      <c r="V232" s="117">
        <f t="shared" si="46"/>
        <v>0</v>
      </c>
      <c r="W232" s="112" t="s">
        <v>520</v>
      </c>
    </row>
    <row r="233" spans="2:23" ht="14.25" customHeight="1">
      <c r="B233" s="114"/>
      <c r="C233" s="114">
        <v>103100313</v>
      </c>
      <c r="D233" s="131" t="s">
        <v>368</v>
      </c>
      <c r="E233" s="114" t="s">
        <v>44</v>
      </c>
      <c r="F233" s="116">
        <v>0</v>
      </c>
      <c r="G233" s="116">
        <v>0</v>
      </c>
      <c r="H233" s="116">
        <v>0</v>
      </c>
      <c r="I233" s="116">
        <v>0</v>
      </c>
      <c r="J233" s="116">
        <v>0</v>
      </c>
      <c r="K233" s="116">
        <v>0</v>
      </c>
      <c r="L233" s="117">
        <f t="shared" si="47"/>
        <v>0</v>
      </c>
      <c r="M233" s="118">
        <v>0</v>
      </c>
      <c r="N233" s="119">
        <f t="shared" si="48"/>
        <v>0</v>
      </c>
      <c r="O233" s="117">
        <f t="shared" si="49"/>
        <v>0</v>
      </c>
      <c r="P233" s="117">
        <f t="shared" si="50"/>
        <v>0</v>
      </c>
      <c r="Q233" s="117" t="str">
        <f t="shared" si="51"/>
        <v/>
      </c>
      <c r="R233" s="117">
        <f t="shared" si="52"/>
        <v>0</v>
      </c>
      <c r="S233" s="117">
        <f t="shared" si="53"/>
        <v>0</v>
      </c>
      <c r="T233" s="120">
        <f t="shared" si="45"/>
        <v>0</v>
      </c>
      <c r="U233" s="116"/>
      <c r="V233" s="117">
        <f t="shared" si="46"/>
        <v>0</v>
      </c>
      <c r="W233" s="112" t="e">
        <v>#N/A</v>
      </c>
    </row>
    <row r="234" spans="2:23" ht="14.25" customHeight="1">
      <c r="B234" s="114"/>
      <c r="C234" s="114">
        <v>103100314</v>
      </c>
      <c r="D234" s="131" t="s">
        <v>124</v>
      </c>
      <c r="E234" s="114" t="s">
        <v>44</v>
      </c>
      <c r="F234" s="116">
        <v>300</v>
      </c>
      <c r="G234" s="116">
        <v>240</v>
      </c>
      <c r="H234" s="116">
        <v>300</v>
      </c>
      <c r="I234" s="116">
        <v>240</v>
      </c>
      <c r="J234" s="116">
        <v>330</v>
      </c>
      <c r="K234" s="116">
        <v>420</v>
      </c>
      <c r="L234" s="117">
        <f t="shared" si="47"/>
        <v>305</v>
      </c>
      <c r="M234" s="118">
        <v>1250</v>
      </c>
      <c r="N234" s="119">
        <f t="shared" si="48"/>
        <v>945</v>
      </c>
      <c r="O234" s="117">
        <f t="shared" si="49"/>
        <v>81.333333333333243</v>
      </c>
      <c r="P234" s="117">
        <f t="shared" si="50"/>
        <v>162.66666666666657</v>
      </c>
      <c r="Q234" s="117" t="str">
        <f t="shared" si="51"/>
        <v/>
      </c>
      <c r="R234" s="117">
        <f t="shared" si="52"/>
        <v>437.16666666666657</v>
      </c>
      <c r="S234" s="117">
        <f t="shared" si="53"/>
        <v>-731.50000000000023</v>
      </c>
      <c r="T234" s="120">
        <f t="shared" si="45"/>
        <v>0</v>
      </c>
      <c r="U234" s="116"/>
      <c r="V234" s="117">
        <f t="shared" si="46"/>
        <v>0</v>
      </c>
      <c r="W234" s="112" t="s">
        <v>521</v>
      </c>
    </row>
    <row r="235" spans="2:23" ht="14.25" customHeight="1">
      <c r="B235" s="116"/>
      <c r="C235" s="116">
        <v>103100315</v>
      </c>
      <c r="D235" s="132" t="s">
        <v>123</v>
      </c>
      <c r="E235" s="116" t="s">
        <v>44</v>
      </c>
      <c r="F235" s="116">
        <v>58380</v>
      </c>
      <c r="G235" s="116">
        <v>47730</v>
      </c>
      <c r="H235" s="116">
        <v>66570</v>
      </c>
      <c r="I235" s="116">
        <v>57540</v>
      </c>
      <c r="J235" s="116">
        <v>49725</v>
      </c>
      <c r="K235" s="116">
        <v>67786</v>
      </c>
      <c r="L235" s="117">
        <f t="shared" si="47"/>
        <v>57955.166666666664</v>
      </c>
      <c r="M235" s="118">
        <v>53250</v>
      </c>
      <c r="N235" s="119">
        <f t="shared" si="48"/>
        <v>-4705.1666666666642</v>
      </c>
      <c r="O235" s="117">
        <f t="shared" si="49"/>
        <v>15454.711111111093</v>
      </c>
      <c r="P235" s="117">
        <f t="shared" si="50"/>
        <v>30909.422222222202</v>
      </c>
      <c r="Q235" s="117" t="str">
        <f t="shared" si="51"/>
        <v/>
      </c>
      <c r="R235" s="117">
        <f t="shared" si="52"/>
        <v>83069.072222222196</v>
      </c>
      <c r="S235" s="117">
        <f t="shared" si="53"/>
        <v>45273.783333333296</v>
      </c>
      <c r="T235" s="120">
        <f t="shared" si="45"/>
        <v>46000</v>
      </c>
      <c r="U235" s="116"/>
      <c r="V235" s="117">
        <f t="shared" si="46"/>
        <v>46000</v>
      </c>
      <c r="W235" s="112" t="s">
        <v>521</v>
      </c>
    </row>
    <row r="236" spans="2:23" ht="14.25" customHeight="1">
      <c r="B236" s="116"/>
      <c r="C236" s="116">
        <v>103100316</v>
      </c>
      <c r="D236" s="132" t="s">
        <v>149</v>
      </c>
      <c r="E236" s="116" t="s">
        <v>44</v>
      </c>
      <c r="F236" s="116">
        <v>13965</v>
      </c>
      <c r="G236" s="116">
        <v>11400</v>
      </c>
      <c r="H236" s="116">
        <v>10620</v>
      </c>
      <c r="I236" s="116">
        <v>10425</v>
      </c>
      <c r="J236" s="116">
        <v>11250</v>
      </c>
      <c r="K236" s="116">
        <v>14505</v>
      </c>
      <c r="L236" s="117">
        <f t="shared" si="47"/>
        <v>12027.5</v>
      </c>
      <c r="M236" s="118">
        <v>10750</v>
      </c>
      <c r="N236" s="119">
        <f t="shared" si="48"/>
        <v>-1277.5</v>
      </c>
      <c r="O236" s="117">
        <f t="shared" si="49"/>
        <v>3207.3333333333298</v>
      </c>
      <c r="P236" s="117">
        <f t="shared" si="50"/>
        <v>6414.6666666666633</v>
      </c>
      <c r="Q236" s="117" t="str">
        <f t="shared" si="51"/>
        <v/>
      </c>
      <c r="R236" s="117">
        <f t="shared" si="52"/>
        <v>17239.416666666664</v>
      </c>
      <c r="S236" s="117">
        <f t="shared" si="53"/>
        <v>9696.7499999999964</v>
      </c>
      <c r="T236" s="120">
        <f t="shared" si="45"/>
        <v>10000</v>
      </c>
      <c r="U236" s="116"/>
      <c r="V236" s="117">
        <f t="shared" si="46"/>
        <v>10000</v>
      </c>
      <c r="W236" s="112" t="s">
        <v>522</v>
      </c>
    </row>
    <row r="237" spans="2:23" ht="14.25" customHeight="1">
      <c r="B237" s="116"/>
      <c r="C237" s="116">
        <v>103100317</v>
      </c>
      <c r="D237" s="132" t="s">
        <v>109</v>
      </c>
      <c r="E237" s="116" t="s">
        <v>423</v>
      </c>
      <c r="F237" s="116">
        <v>0</v>
      </c>
      <c r="G237" s="116">
        <v>0</v>
      </c>
      <c r="H237" s="116">
        <v>0</v>
      </c>
      <c r="I237" s="116">
        <v>0</v>
      </c>
      <c r="J237" s="116">
        <v>0</v>
      </c>
      <c r="K237" s="116">
        <v>0</v>
      </c>
      <c r="L237" s="117">
        <f t="shared" si="47"/>
        <v>0</v>
      </c>
      <c r="M237" s="118">
        <v>0</v>
      </c>
      <c r="N237" s="119">
        <f t="shared" si="48"/>
        <v>0</v>
      </c>
      <c r="O237" s="117">
        <f t="shared" si="49"/>
        <v>0</v>
      </c>
      <c r="P237" s="117">
        <f t="shared" si="50"/>
        <v>0</v>
      </c>
      <c r="Q237" s="117" t="str">
        <f t="shared" si="51"/>
        <v/>
      </c>
      <c r="R237" s="117">
        <f t="shared" si="52"/>
        <v>0</v>
      </c>
      <c r="S237" s="117">
        <f t="shared" si="53"/>
        <v>0</v>
      </c>
      <c r="T237" s="120">
        <f t="shared" si="45"/>
        <v>0</v>
      </c>
      <c r="U237" s="116"/>
      <c r="V237" s="117">
        <f t="shared" si="46"/>
        <v>0</v>
      </c>
      <c r="W237" s="112" t="e">
        <v>#N/A</v>
      </c>
    </row>
    <row r="238" spans="2:23" ht="14.25" customHeight="1">
      <c r="B238" s="114"/>
      <c r="C238" s="114">
        <v>103100320</v>
      </c>
      <c r="D238" s="131" t="s">
        <v>398</v>
      </c>
      <c r="E238" s="114" t="s">
        <v>7</v>
      </c>
      <c r="F238" s="116">
        <v>0</v>
      </c>
      <c r="G238" s="116">
        <v>0</v>
      </c>
      <c r="H238" s="116">
        <v>0</v>
      </c>
      <c r="I238" s="116">
        <v>0</v>
      </c>
      <c r="J238" s="116">
        <v>0</v>
      </c>
      <c r="K238" s="116">
        <v>0</v>
      </c>
      <c r="L238" s="117">
        <f t="shared" si="47"/>
        <v>0</v>
      </c>
      <c r="M238" s="118">
        <v>0</v>
      </c>
      <c r="N238" s="119">
        <f t="shared" si="48"/>
        <v>0</v>
      </c>
      <c r="O238" s="117">
        <f t="shared" si="49"/>
        <v>0</v>
      </c>
      <c r="P238" s="117">
        <f t="shared" si="50"/>
        <v>0</v>
      </c>
      <c r="Q238" s="117" t="str">
        <f t="shared" si="51"/>
        <v/>
      </c>
      <c r="R238" s="117">
        <f t="shared" si="52"/>
        <v>0</v>
      </c>
      <c r="S238" s="117">
        <f t="shared" si="53"/>
        <v>0</v>
      </c>
      <c r="T238" s="120">
        <f t="shared" si="45"/>
        <v>0</v>
      </c>
      <c r="U238" s="116"/>
      <c r="V238" s="117">
        <f t="shared" si="46"/>
        <v>0</v>
      </c>
      <c r="W238" s="112" t="s">
        <v>520</v>
      </c>
    </row>
    <row r="239" spans="2:23" ht="14.25" customHeight="1">
      <c r="B239" s="114"/>
      <c r="C239" s="114">
        <v>103100318</v>
      </c>
      <c r="D239" s="131" t="s">
        <v>157</v>
      </c>
      <c r="E239" s="114" t="s">
        <v>44</v>
      </c>
      <c r="F239" s="116">
        <v>24</v>
      </c>
      <c r="G239" s="116">
        <v>9</v>
      </c>
      <c r="H239" s="116">
        <v>14</v>
      </c>
      <c r="I239" s="116">
        <v>22</v>
      </c>
      <c r="J239" s="116">
        <v>27</v>
      </c>
      <c r="K239" s="116">
        <v>19</v>
      </c>
      <c r="L239" s="117">
        <f t="shared" si="47"/>
        <v>19.166666666666668</v>
      </c>
      <c r="M239" s="118">
        <v>50</v>
      </c>
      <c r="N239" s="119">
        <f t="shared" si="48"/>
        <v>30.833333333333332</v>
      </c>
      <c r="O239" s="117">
        <f t="shared" si="49"/>
        <v>5.1111111111111063</v>
      </c>
      <c r="P239" s="117">
        <f t="shared" si="50"/>
        <v>10.222222222222218</v>
      </c>
      <c r="Q239" s="117" t="str">
        <f t="shared" si="51"/>
        <v/>
      </c>
      <c r="R239" s="117">
        <f t="shared" si="52"/>
        <v>27.472222222222221</v>
      </c>
      <c r="S239" s="117">
        <f t="shared" si="53"/>
        <v>-17.416666666666671</v>
      </c>
      <c r="T239" s="120">
        <f t="shared" si="45"/>
        <v>0</v>
      </c>
      <c r="U239" s="116"/>
      <c r="V239" s="117">
        <f t="shared" si="46"/>
        <v>0</v>
      </c>
      <c r="W239" s="112" t="s">
        <v>522</v>
      </c>
    </row>
    <row r="240" spans="2:23" ht="14.25" customHeight="1">
      <c r="B240" s="114"/>
      <c r="C240" s="114">
        <v>103100319</v>
      </c>
      <c r="D240" s="131" t="s">
        <v>342</v>
      </c>
      <c r="E240" s="115" t="s">
        <v>44</v>
      </c>
      <c r="F240" s="116">
        <v>30</v>
      </c>
      <c r="G240" s="116">
        <v>15</v>
      </c>
      <c r="H240" s="116">
        <v>25</v>
      </c>
      <c r="I240" s="116">
        <v>30</v>
      </c>
      <c r="J240" s="116">
        <v>36</v>
      </c>
      <c r="K240" s="116">
        <v>50</v>
      </c>
      <c r="L240" s="117">
        <f t="shared" si="47"/>
        <v>31</v>
      </c>
      <c r="M240" s="118">
        <v>11</v>
      </c>
      <c r="N240" s="119">
        <f t="shared" si="48"/>
        <v>-20</v>
      </c>
      <c r="O240" s="117">
        <f t="shared" si="49"/>
        <v>8.2666666666666586</v>
      </c>
      <c r="P240" s="117">
        <f t="shared" si="50"/>
        <v>16.533333333333324</v>
      </c>
      <c r="Q240" s="117" t="str">
        <f t="shared" si="51"/>
        <v>*</v>
      </c>
      <c r="R240" s="117">
        <f t="shared" si="52"/>
        <v>44.43333333333333</v>
      </c>
      <c r="S240" s="117">
        <f t="shared" si="53"/>
        <v>41.699999999999996</v>
      </c>
      <c r="T240" s="120">
        <v>50</v>
      </c>
      <c r="U240" s="116"/>
      <c r="V240" s="117">
        <f t="shared" si="46"/>
        <v>50</v>
      </c>
      <c r="W240" s="112" t="s">
        <v>522</v>
      </c>
    </row>
    <row r="241" spans="1:23" ht="14.25" customHeight="1">
      <c r="B241" s="114"/>
      <c r="C241" s="114">
        <v>103100322</v>
      </c>
      <c r="D241" s="131" t="s">
        <v>297</v>
      </c>
      <c r="E241" s="114" t="s">
        <v>44</v>
      </c>
      <c r="F241" s="116">
        <v>0</v>
      </c>
      <c r="G241" s="116">
        <v>0</v>
      </c>
      <c r="H241" s="116">
        <v>0</v>
      </c>
      <c r="I241" s="116">
        <v>0</v>
      </c>
      <c r="J241" s="116">
        <v>0</v>
      </c>
      <c r="K241" s="116">
        <v>0</v>
      </c>
      <c r="L241" s="117">
        <f t="shared" si="47"/>
        <v>0</v>
      </c>
      <c r="M241" s="118">
        <v>0</v>
      </c>
      <c r="N241" s="119">
        <f t="shared" si="48"/>
        <v>0</v>
      </c>
      <c r="O241" s="117">
        <f t="shared" si="49"/>
        <v>0</v>
      </c>
      <c r="P241" s="117">
        <f t="shared" si="50"/>
        <v>0</v>
      </c>
      <c r="Q241" s="117" t="str">
        <f t="shared" si="51"/>
        <v/>
      </c>
      <c r="R241" s="117">
        <f t="shared" si="52"/>
        <v>0</v>
      </c>
      <c r="S241" s="117">
        <f t="shared" si="53"/>
        <v>0</v>
      </c>
      <c r="T241" s="120">
        <f t="shared" si="45"/>
        <v>0</v>
      </c>
      <c r="U241" s="116"/>
      <c r="V241" s="117">
        <f t="shared" si="46"/>
        <v>0</v>
      </c>
      <c r="W241" s="112" t="e">
        <v>#N/A</v>
      </c>
    </row>
    <row r="242" spans="1:23" ht="14.25" customHeight="1">
      <c r="B242" s="114"/>
      <c r="C242" s="114">
        <v>103100324</v>
      </c>
      <c r="D242" s="131" t="s">
        <v>467</v>
      </c>
      <c r="E242" s="114" t="s">
        <v>44</v>
      </c>
      <c r="F242" s="116">
        <v>8100</v>
      </c>
      <c r="G242" s="116">
        <v>6960</v>
      </c>
      <c r="H242" s="116">
        <v>7095</v>
      </c>
      <c r="I242" s="116">
        <v>7290</v>
      </c>
      <c r="J242" s="116">
        <v>7695</v>
      </c>
      <c r="K242" s="116">
        <v>14100</v>
      </c>
      <c r="L242" s="117">
        <f t="shared" si="47"/>
        <v>8540</v>
      </c>
      <c r="M242" s="118">
        <v>4305</v>
      </c>
      <c r="N242" s="119">
        <f t="shared" si="48"/>
        <v>-4235</v>
      </c>
      <c r="O242" s="117">
        <f t="shared" si="49"/>
        <v>2277.3333333333308</v>
      </c>
      <c r="P242" s="117">
        <f t="shared" si="50"/>
        <v>4554.6666666666642</v>
      </c>
      <c r="Q242" s="117" t="str">
        <f t="shared" si="51"/>
        <v>*</v>
      </c>
      <c r="R242" s="117">
        <f t="shared" si="52"/>
        <v>12240.666666666664</v>
      </c>
      <c r="S242" s="117">
        <f t="shared" si="53"/>
        <v>10212.999999999998</v>
      </c>
      <c r="T242" s="120">
        <f t="shared" si="45"/>
        <v>11000</v>
      </c>
      <c r="U242" s="116"/>
      <c r="V242" s="117">
        <f t="shared" si="46"/>
        <v>11000</v>
      </c>
      <c r="W242" s="112" t="s">
        <v>522</v>
      </c>
    </row>
    <row r="243" spans="1:23" ht="14.25" customHeight="1">
      <c r="B243" s="114"/>
      <c r="C243" s="114">
        <v>103100328</v>
      </c>
      <c r="D243" s="131" t="s">
        <v>442</v>
      </c>
      <c r="E243" s="114" t="s">
        <v>44</v>
      </c>
      <c r="F243" s="116">
        <v>1720</v>
      </c>
      <c r="G243" s="116">
        <v>1160</v>
      </c>
      <c r="H243" s="116">
        <v>1230</v>
      </c>
      <c r="I243" s="116">
        <v>1560</v>
      </c>
      <c r="J243" s="116">
        <v>1350</v>
      </c>
      <c r="K243" s="116">
        <v>1770</v>
      </c>
      <c r="L243" s="117">
        <f t="shared" si="47"/>
        <v>1465</v>
      </c>
      <c r="M243" s="118">
        <v>1660</v>
      </c>
      <c r="N243" s="119">
        <f t="shared" si="48"/>
        <v>195</v>
      </c>
      <c r="O243" s="117">
        <f t="shared" si="49"/>
        <v>390.66666666666623</v>
      </c>
      <c r="P243" s="117">
        <f t="shared" si="50"/>
        <v>781.33333333333292</v>
      </c>
      <c r="Q243" s="117" t="str">
        <f t="shared" si="51"/>
        <v/>
      </c>
      <c r="R243" s="117">
        <f t="shared" si="52"/>
        <v>2099.833333333333</v>
      </c>
      <c r="S243" s="117">
        <f t="shared" si="53"/>
        <v>830.49999999999966</v>
      </c>
      <c r="T243" s="120">
        <v>900</v>
      </c>
      <c r="U243" s="116"/>
      <c r="V243" s="117">
        <f t="shared" si="46"/>
        <v>900</v>
      </c>
      <c r="W243" s="112" t="s">
        <v>521</v>
      </c>
    </row>
    <row r="244" spans="1:23" ht="14.25" customHeight="1">
      <c r="B244" s="116"/>
      <c r="C244" s="116">
        <v>103100331</v>
      </c>
      <c r="D244" s="132" t="s">
        <v>146</v>
      </c>
      <c r="E244" s="116" t="s">
        <v>44</v>
      </c>
      <c r="F244" s="116">
        <v>16590</v>
      </c>
      <c r="G244" s="116">
        <v>13650</v>
      </c>
      <c r="H244" s="116">
        <v>12990</v>
      </c>
      <c r="I244" s="116">
        <v>12930</v>
      </c>
      <c r="J244" s="116">
        <v>11655</v>
      </c>
      <c r="K244" s="116">
        <v>15210</v>
      </c>
      <c r="L244" s="117">
        <f t="shared" si="47"/>
        <v>13837.5</v>
      </c>
      <c r="M244" s="118">
        <v>14610</v>
      </c>
      <c r="N244" s="119">
        <f t="shared" si="48"/>
        <v>772.5</v>
      </c>
      <c r="O244" s="117">
        <f t="shared" si="49"/>
        <v>3689.9999999999959</v>
      </c>
      <c r="P244" s="117">
        <f t="shared" si="50"/>
        <v>7379.9999999999964</v>
      </c>
      <c r="Q244" s="117" t="str">
        <f t="shared" si="51"/>
        <v/>
      </c>
      <c r="R244" s="117">
        <f t="shared" si="52"/>
        <v>19833.749999999996</v>
      </c>
      <c r="S244" s="117">
        <f t="shared" si="53"/>
        <v>8913.7499999999964</v>
      </c>
      <c r="T244" s="120">
        <f t="shared" si="45"/>
        <v>9000</v>
      </c>
      <c r="U244" s="116"/>
      <c r="V244" s="117">
        <f t="shared" si="46"/>
        <v>9000</v>
      </c>
      <c r="W244" s="112" t="s">
        <v>521</v>
      </c>
    </row>
    <row r="245" spans="1:23" s="16" customFormat="1" ht="14.25" customHeight="1">
      <c r="A245" s="1"/>
      <c r="B245" s="123"/>
      <c r="C245" s="124">
        <v>103100332</v>
      </c>
      <c r="D245" s="134" t="s">
        <v>161</v>
      </c>
      <c r="E245" s="114" t="s">
        <v>44</v>
      </c>
      <c r="F245" s="116">
        <v>0</v>
      </c>
      <c r="G245" s="116">
        <v>0</v>
      </c>
      <c r="H245" s="116">
        <v>0</v>
      </c>
      <c r="I245" s="116">
        <v>0</v>
      </c>
      <c r="J245" s="116">
        <v>0</v>
      </c>
      <c r="K245" s="116">
        <v>0</v>
      </c>
      <c r="L245" s="117">
        <f t="shared" si="47"/>
        <v>0</v>
      </c>
      <c r="M245" s="118">
        <v>0</v>
      </c>
      <c r="N245" s="119">
        <f t="shared" si="48"/>
        <v>0</v>
      </c>
      <c r="O245" s="117">
        <f t="shared" si="49"/>
        <v>0</v>
      </c>
      <c r="P245" s="117">
        <f t="shared" si="50"/>
        <v>0</v>
      </c>
      <c r="Q245" s="117" t="str">
        <f t="shared" si="51"/>
        <v/>
      </c>
      <c r="R245" s="117">
        <f t="shared" si="52"/>
        <v>0</v>
      </c>
      <c r="S245" s="117">
        <f t="shared" si="53"/>
        <v>0</v>
      </c>
      <c r="T245" s="120">
        <f t="shared" si="45"/>
        <v>0</v>
      </c>
      <c r="U245" s="116"/>
      <c r="V245" s="117">
        <f t="shared" si="46"/>
        <v>0</v>
      </c>
      <c r="W245" s="112" t="e">
        <v>#N/A</v>
      </c>
    </row>
    <row r="246" spans="1:23" ht="14.25" customHeight="1">
      <c r="B246" s="116"/>
      <c r="C246" s="116">
        <v>103100333</v>
      </c>
      <c r="D246" s="132" t="s">
        <v>203</v>
      </c>
      <c r="E246" s="116" t="s">
        <v>44</v>
      </c>
      <c r="F246" s="116">
        <v>0</v>
      </c>
      <c r="G246" s="116">
        <v>0</v>
      </c>
      <c r="H246" s="116">
        <v>0</v>
      </c>
      <c r="I246" s="116">
        <v>0</v>
      </c>
      <c r="J246" s="116">
        <v>0</v>
      </c>
      <c r="K246" s="116">
        <v>0</v>
      </c>
      <c r="L246" s="117">
        <f t="shared" si="47"/>
        <v>0</v>
      </c>
      <c r="M246" s="118">
        <v>0</v>
      </c>
      <c r="N246" s="119">
        <f t="shared" si="48"/>
        <v>0</v>
      </c>
      <c r="O246" s="117">
        <f t="shared" si="49"/>
        <v>0</v>
      </c>
      <c r="P246" s="117">
        <f t="shared" si="50"/>
        <v>0</v>
      </c>
      <c r="Q246" s="117" t="str">
        <f t="shared" si="51"/>
        <v/>
      </c>
      <c r="R246" s="117">
        <f t="shared" si="52"/>
        <v>0</v>
      </c>
      <c r="S246" s="117">
        <f t="shared" si="53"/>
        <v>0</v>
      </c>
      <c r="T246" s="120">
        <f t="shared" si="45"/>
        <v>0</v>
      </c>
      <c r="U246" s="116"/>
      <c r="V246" s="117">
        <f t="shared" si="46"/>
        <v>0</v>
      </c>
      <c r="W246" s="112" t="e">
        <v>#N/A</v>
      </c>
    </row>
    <row r="247" spans="1:23" ht="14.25" customHeight="1">
      <c r="B247" s="114"/>
      <c r="C247" s="114">
        <v>103100334</v>
      </c>
      <c r="D247" s="131" t="s">
        <v>159</v>
      </c>
      <c r="E247" s="114" t="s">
        <v>44</v>
      </c>
      <c r="F247" s="116">
        <v>300</v>
      </c>
      <c r="G247" s="116">
        <v>300</v>
      </c>
      <c r="H247" s="116">
        <v>510</v>
      </c>
      <c r="I247" s="116">
        <v>420</v>
      </c>
      <c r="J247" s="116">
        <v>510</v>
      </c>
      <c r="K247" s="116">
        <v>540</v>
      </c>
      <c r="L247" s="117">
        <f t="shared" si="47"/>
        <v>430</v>
      </c>
      <c r="M247" s="118">
        <v>240</v>
      </c>
      <c r="N247" s="119">
        <f t="shared" si="48"/>
        <v>-190</v>
      </c>
      <c r="O247" s="117">
        <f t="shared" si="49"/>
        <v>114.66666666666654</v>
      </c>
      <c r="P247" s="117">
        <f t="shared" si="50"/>
        <v>229.3333333333332</v>
      </c>
      <c r="Q247" s="117" t="str">
        <f t="shared" si="51"/>
        <v/>
      </c>
      <c r="R247" s="117">
        <f t="shared" si="52"/>
        <v>616.33333333333326</v>
      </c>
      <c r="S247" s="117">
        <f t="shared" si="53"/>
        <v>490.99999999999994</v>
      </c>
      <c r="T247" s="120">
        <f t="shared" si="45"/>
        <v>500</v>
      </c>
      <c r="U247" s="116"/>
      <c r="V247" s="117">
        <f t="shared" si="46"/>
        <v>500</v>
      </c>
      <c r="W247" s="112" t="s">
        <v>521</v>
      </c>
    </row>
    <row r="248" spans="1:23" ht="14.25" customHeight="1">
      <c r="B248" s="114"/>
      <c r="C248" s="114">
        <v>103100335</v>
      </c>
      <c r="D248" s="131" t="s">
        <v>181</v>
      </c>
      <c r="E248" s="114" t="s">
        <v>44</v>
      </c>
      <c r="F248" s="116">
        <v>599</v>
      </c>
      <c r="G248" s="116">
        <v>312</v>
      </c>
      <c r="H248" s="116">
        <v>421</v>
      </c>
      <c r="I248" s="116">
        <v>478</v>
      </c>
      <c r="J248" s="116">
        <v>365</v>
      </c>
      <c r="K248" s="116">
        <v>408</v>
      </c>
      <c r="L248" s="117">
        <f t="shared" si="47"/>
        <v>430.5</v>
      </c>
      <c r="M248" s="118">
        <v>571</v>
      </c>
      <c r="N248" s="119">
        <f t="shared" si="48"/>
        <v>140.5</v>
      </c>
      <c r="O248" s="117">
        <f t="shared" si="49"/>
        <v>114.79999999999988</v>
      </c>
      <c r="P248" s="117">
        <f t="shared" si="50"/>
        <v>229.59999999999988</v>
      </c>
      <c r="Q248" s="117" t="str">
        <f t="shared" si="51"/>
        <v/>
      </c>
      <c r="R248" s="117">
        <f t="shared" si="52"/>
        <v>617.04999999999984</v>
      </c>
      <c r="S248" s="117">
        <f t="shared" si="53"/>
        <v>160.84999999999985</v>
      </c>
      <c r="T248" s="120">
        <v>300</v>
      </c>
      <c r="U248" s="116"/>
      <c r="V248" s="117">
        <f t="shared" si="46"/>
        <v>300</v>
      </c>
      <c r="W248" s="112" t="s">
        <v>521</v>
      </c>
    </row>
    <row r="249" spans="1:23" ht="14.25" customHeight="1">
      <c r="B249" s="114"/>
      <c r="C249" s="114">
        <v>103100336</v>
      </c>
      <c r="D249" s="131" t="s">
        <v>140</v>
      </c>
      <c r="E249" s="114" t="s">
        <v>44</v>
      </c>
      <c r="F249" s="116">
        <v>207</v>
      </c>
      <c r="G249" s="116">
        <v>110</v>
      </c>
      <c r="H249" s="116">
        <v>137</v>
      </c>
      <c r="I249" s="116">
        <v>116</v>
      </c>
      <c r="J249" s="116">
        <v>162</v>
      </c>
      <c r="K249" s="116">
        <v>239</v>
      </c>
      <c r="L249" s="117">
        <f t="shared" si="47"/>
        <v>161.83333333333334</v>
      </c>
      <c r="M249" s="118">
        <v>87</v>
      </c>
      <c r="N249" s="119">
        <f t="shared" si="48"/>
        <v>-74.833333333333343</v>
      </c>
      <c r="O249" s="117">
        <f t="shared" si="49"/>
        <v>43.155555555555516</v>
      </c>
      <c r="P249" s="117">
        <f t="shared" si="50"/>
        <v>86.311111111111074</v>
      </c>
      <c r="Q249" s="117" t="str">
        <f t="shared" si="51"/>
        <v/>
      </c>
      <c r="R249" s="117">
        <f t="shared" si="52"/>
        <v>231.96111111111108</v>
      </c>
      <c r="S249" s="117">
        <f t="shared" si="53"/>
        <v>188.11666666666665</v>
      </c>
      <c r="T249" s="120">
        <v>300</v>
      </c>
      <c r="U249" s="116"/>
      <c r="V249" s="117">
        <f t="shared" si="46"/>
        <v>300</v>
      </c>
      <c r="W249" s="112" t="s">
        <v>520</v>
      </c>
    </row>
    <row r="250" spans="1:23" ht="14.25" customHeight="1">
      <c r="B250" s="116"/>
      <c r="C250" s="116">
        <v>103100337</v>
      </c>
      <c r="D250" s="132" t="s">
        <v>275</v>
      </c>
      <c r="E250" s="116" t="s">
        <v>44</v>
      </c>
      <c r="F250" s="116">
        <v>0</v>
      </c>
      <c r="G250" s="116">
        <v>0</v>
      </c>
      <c r="H250" s="116">
        <v>0</v>
      </c>
      <c r="I250" s="116">
        <v>0</v>
      </c>
      <c r="J250" s="116">
        <v>0</v>
      </c>
      <c r="K250" s="116">
        <v>0</v>
      </c>
      <c r="L250" s="117">
        <f t="shared" si="47"/>
        <v>0</v>
      </c>
      <c r="M250" s="118">
        <v>0</v>
      </c>
      <c r="N250" s="119">
        <f t="shared" si="48"/>
        <v>0</v>
      </c>
      <c r="O250" s="117">
        <f t="shared" si="49"/>
        <v>0</v>
      </c>
      <c r="P250" s="117">
        <f t="shared" si="50"/>
        <v>0</v>
      </c>
      <c r="Q250" s="117" t="str">
        <f t="shared" si="51"/>
        <v/>
      </c>
      <c r="R250" s="117">
        <f t="shared" si="52"/>
        <v>0</v>
      </c>
      <c r="S250" s="117">
        <f t="shared" si="53"/>
        <v>0</v>
      </c>
      <c r="T250" s="120">
        <f t="shared" si="45"/>
        <v>0</v>
      </c>
      <c r="U250" s="116"/>
      <c r="V250" s="117">
        <f t="shared" si="46"/>
        <v>0</v>
      </c>
      <c r="W250" s="112" t="s">
        <v>520</v>
      </c>
    </row>
    <row r="251" spans="1:23" ht="14.25" customHeight="1">
      <c r="B251" s="116"/>
      <c r="C251" s="116">
        <v>103100338</v>
      </c>
      <c r="D251" s="132" t="s">
        <v>138</v>
      </c>
      <c r="E251" s="116" t="s">
        <v>19</v>
      </c>
      <c r="F251" s="116">
        <v>1</v>
      </c>
      <c r="G251" s="116">
        <v>2</v>
      </c>
      <c r="H251" s="116">
        <v>1</v>
      </c>
      <c r="I251" s="116">
        <v>0</v>
      </c>
      <c r="J251" s="116">
        <v>1</v>
      </c>
      <c r="K251" s="116">
        <v>1</v>
      </c>
      <c r="L251" s="117">
        <f t="shared" si="47"/>
        <v>1</v>
      </c>
      <c r="M251" s="118">
        <v>5</v>
      </c>
      <c r="N251" s="119">
        <f t="shared" ref="N251:N273" si="54">M251-L251</f>
        <v>4</v>
      </c>
      <c r="O251" s="117">
        <f t="shared" ref="O251:O268" si="55">+L251*(0.0333333333333333)*$E$16</f>
        <v>0.26666666666666639</v>
      </c>
      <c r="P251" s="117">
        <f t="shared" ref="P251:P268" si="56">+O251+((L251/30)*$E$16)</f>
        <v>0.53333333333333299</v>
      </c>
      <c r="Q251" s="117" t="str">
        <f t="shared" ref="Q251:Q268" si="57">IF(L251=0,"",IF(M251-P251&lt;=0,"*",""))</f>
        <v/>
      </c>
      <c r="R251" s="117">
        <f t="shared" ref="R251:R268" si="58">+O251+((L251/30)*$E$17)</f>
        <v>1.4333333333333331</v>
      </c>
      <c r="S251" s="117">
        <f t="shared" ref="S251:S268" si="59">+(R251-O251)+(P251-M251)</f>
        <v>-3.3</v>
      </c>
      <c r="T251" s="120">
        <f t="shared" si="45"/>
        <v>0</v>
      </c>
      <c r="U251" s="116"/>
      <c r="V251" s="117">
        <f t="shared" si="46"/>
        <v>0</v>
      </c>
      <c r="W251" s="112" t="s">
        <v>522</v>
      </c>
    </row>
    <row r="252" spans="1:23" ht="14.25" customHeight="1">
      <c r="B252" s="114"/>
      <c r="C252" s="114">
        <v>103100339</v>
      </c>
      <c r="D252" s="131" t="s">
        <v>129</v>
      </c>
      <c r="E252" s="114" t="s">
        <v>44</v>
      </c>
      <c r="F252" s="116">
        <v>60</v>
      </c>
      <c r="G252" s="116">
        <v>120</v>
      </c>
      <c r="H252" s="116">
        <v>90</v>
      </c>
      <c r="I252" s="116">
        <v>90</v>
      </c>
      <c r="J252" s="116">
        <v>30</v>
      </c>
      <c r="K252" s="116">
        <v>120</v>
      </c>
      <c r="L252" s="117">
        <f t="shared" si="47"/>
        <v>85</v>
      </c>
      <c r="M252" s="118">
        <v>90</v>
      </c>
      <c r="N252" s="119">
        <f t="shared" si="54"/>
        <v>5</v>
      </c>
      <c r="O252" s="117">
        <f t="shared" si="55"/>
        <v>22.666666666666643</v>
      </c>
      <c r="P252" s="117">
        <f t="shared" si="56"/>
        <v>45.333333333333314</v>
      </c>
      <c r="Q252" s="117" t="str">
        <f t="shared" si="57"/>
        <v/>
      </c>
      <c r="R252" s="117">
        <f t="shared" si="58"/>
        <v>121.83333333333331</v>
      </c>
      <c r="S252" s="117">
        <f t="shared" si="59"/>
        <v>54.499999999999986</v>
      </c>
      <c r="T252" s="120">
        <v>90</v>
      </c>
      <c r="U252" s="116"/>
      <c r="V252" s="117">
        <f t="shared" si="46"/>
        <v>90</v>
      </c>
      <c r="W252" s="112" t="s">
        <v>522</v>
      </c>
    </row>
    <row r="253" spans="1:23" ht="14.25" customHeight="1">
      <c r="B253" s="114"/>
      <c r="C253" s="114">
        <v>103100340</v>
      </c>
      <c r="D253" s="131" t="s">
        <v>514</v>
      </c>
      <c r="E253" s="114" t="s">
        <v>44</v>
      </c>
      <c r="F253" s="116">
        <v>6165</v>
      </c>
      <c r="G253" s="116">
        <v>4605</v>
      </c>
      <c r="H253" s="116">
        <v>4290</v>
      </c>
      <c r="I253" s="116">
        <v>4305</v>
      </c>
      <c r="J253" s="116">
        <v>4635</v>
      </c>
      <c r="K253" s="116">
        <v>6345</v>
      </c>
      <c r="L253" s="117">
        <f t="shared" si="47"/>
        <v>5057.5</v>
      </c>
      <c r="M253" s="118">
        <v>4740</v>
      </c>
      <c r="N253" s="119">
        <f t="shared" si="54"/>
        <v>-317.5</v>
      </c>
      <c r="O253" s="117">
        <f t="shared" si="55"/>
        <v>1348.6666666666652</v>
      </c>
      <c r="P253" s="117">
        <f t="shared" si="56"/>
        <v>2697.3333333333321</v>
      </c>
      <c r="Q253" s="117" t="str">
        <f t="shared" si="57"/>
        <v/>
      </c>
      <c r="R253" s="117">
        <f t="shared" si="58"/>
        <v>7249.0833333333321</v>
      </c>
      <c r="S253" s="117">
        <f t="shared" si="59"/>
        <v>3857.7499999999991</v>
      </c>
      <c r="T253" s="120">
        <f t="shared" si="45"/>
        <v>3900</v>
      </c>
      <c r="U253" s="116"/>
      <c r="V253" s="117">
        <f t="shared" si="46"/>
        <v>3900</v>
      </c>
      <c r="W253" s="112" t="s">
        <v>521</v>
      </c>
    </row>
    <row r="254" spans="1:23" ht="14.25" customHeight="1">
      <c r="B254" s="114"/>
      <c r="C254" s="114">
        <v>103100341</v>
      </c>
      <c r="D254" s="131" t="s">
        <v>271</v>
      </c>
      <c r="E254" s="114" t="s">
        <v>44</v>
      </c>
      <c r="F254" s="116">
        <v>0</v>
      </c>
      <c r="G254" s="116">
        <v>0</v>
      </c>
      <c r="H254" s="116">
        <v>0</v>
      </c>
      <c r="I254" s="116">
        <v>0</v>
      </c>
      <c r="J254" s="116">
        <v>0</v>
      </c>
      <c r="K254" s="116">
        <v>0</v>
      </c>
      <c r="L254" s="117">
        <f t="shared" si="47"/>
        <v>0</v>
      </c>
      <c r="M254" s="118">
        <v>0</v>
      </c>
      <c r="N254" s="119">
        <f t="shared" si="54"/>
        <v>0</v>
      </c>
      <c r="O254" s="117">
        <f t="shared" si="55"/>
        <v>0</v>
      </c>
      <c r="P254" s="117">
        <f t="shared" si="56"/>
        <v>0</v>
      </c>
      <c r="Q254" s="117" t="str">
        <f t="shared" si="57"/>
        <v/>
      </c>
      <c r="R254" s="117">
        <f t="shared" si="58"/>
        <v>0</v>
      </c>
      <c r="S254" s="117">
        <f t="shared" si="59"/>
        <v>0</v>
      </c>
      <c r="T254" s="120">
        <f t="shared" si="45"/>
        <v>0</v>
      </c>
      <c r="U254" s="116"/>
      <c r="V254" s="117">
        <f t="shared" si="46"/>
        <v>0</v>
      </c>
      <c r="W254" s="112" t="s">
        <v>520</v>
      </c>
    </row>
    <row r="255" spans="1:23" ht="14.25" customHeight="1">
      <c r="B255" s="114"/>
      <c r="C255" s="114">
        <v>103100342</v>
      </c>
      <c r="D255" s="131" t="s">
        <v>103</v>
      </c>
      <c r="E255" s="114" t="s">
        <v>425</v>
      </c>
      <c r="F255" s="116">
        <v>2</v>
      </c>
      <c r="G255" s="116">
        <v>1</v>
      </c>
      <c r="H255" s="116">
        <v>1</v>
      </c>
      <c r="I255" s="116">
        <v>2</v>
      </c>
      <c r="J255" s="116">
        <v>2</v>
      </c>
      <c r="K255" s="116">
        <v>1</v>
      </c>
      <c r="L255" s="117">
        <f t="shared" si="47"/>
        <v>1.5</v>
      </c>
      <c r="M255" s="118">
        <v>3</v>
      </c>
      <c r="N255" s="119">
        <f t="shared" si="54"/>
        <v>1.5</v>
      </c>
      <c r="O255" s="117">
        <f t="shared" si="55"/>
        <v>0.39999999999999958</v>
      </c>
      <c r="P255" s="117">
        <f t="shared" si="56"/>
        <v>0.7999999999999996</v>
      </c>
      <c r="Q255" s="117" t="str">
        <f t="shared" si="57"/>
        <v/>
      </c>
      <c r="R255" s="117">
        <f t="shared" si="58"/>
        <v>2.1499999999999995</v>
      </c>
      <c r="S255" s="117">
        <f t="shared" si="59"/>
        <v>-0.45000000000000018</v>
      </c>
      <c r="T255" s="120">
        <f t="shared" si="45"/>
        <v>0</v>
      </c>
      <c r="U255" s="116"/>
      <c r="V255" s="117">
        <f t="shared" si="46"/>
        <v>0</v>
      </c>
      <c r="W255" s="112" t="s">
        <v>520</v>
      </c>
    </row>
    <row r="256" spans="1:23" ht="14.25" customHeight="1">
      <c r="B256" s="116"/>
      <c r="C256" s="116">
        <v>103100343</v>
      </c>
      <c r="D256" s="132" t="s">
        <v>179</v>
      </c>
      <c r="E256" s="116" t="s">
        <v>44</v>
      </c>
      <c r="F256" s="116">
        <v>48</v>
      </c>
      <c r="G256" s="116">
        <v>55</v>
      </c>
      <c r="H256" s="116">
        <v>21</v>
      </c>
      <c r="I256" s="116">
        <v>49</v>
      </c>
      <c r="J256" s="116">
        <v>24</v>
      </c>
      <c r="K256" s="116">
        <v>51</v>
      </c>
      <c r="L256" s="117">
        <f t="shared" si="47"/>
        <v>41.333333333333336</v>
      </c>
      <c r="M256" s="118">
        <v>313</v>
      </c>
      <c r="N256" s="119">
        <f t="shared" si="54"/>
        <v>271.66666666666669</v>
      </c>
      <c r="O256" s="117">
        <f t="shared" si="55"/>
        <v>11.022222222222211</v>
      </c>
      <c r="P256" s="117">
        <f t="shared" si="56"/>
        <v>22.044444444444434</v>
      </c>
      <c r="Q256" s="117" t="str">
        <f t="shared" si="57"/>
        <v/>
      </c>
      <c r="R256" s="117">
        <f t="shared" si="58"/>
        <v>59.244444444444433</v>
      </c>
      <c r="S256" s="117">
        <f t="shared" si="59"/>
        <v>-242.73333333333335</v>
      </c>
      <c r="T256" s="120">
        <f t="shared" si="45"/>
        <v>0</v>
      </c>
      <c r="U256" s="116"/>
      <c r="V256" s="117">
        <f t="shared" si="46"/>
        <v>0</v>
      </c>
      <c r="W256" s="112" t="s">
        <v>521</v>
      </c>
    </row>
    <row r="257" spans="2:23" ht="14.25" customHeight="1">
      <c r="B257" s="114"/>
      <c r="C257" s="114">
        <v>103100344</v>
      </c>
      <c r="D257" s="131" t="s">
        <v>104</v>
      </c>
      <c r="E257" s="115" t="s">
        <v>44</v>
      </c>
      <c r="F257" s="116">
        <v>995</v>
      </c>
      <c r="G257" s="116">
        <v>479</v>
      </c>
      <c r="H257" s="116">
        <v>350</v>
      </c>
      <c r="I257" s="116">
        <v>229</v>
      </c>
      <c r="J257" s="116">
        <v>291</v>
      </c>
      <c r="K257" s="116">
        <v>296</v>
      </c>
      <c r="L257" s="117">
        <f t="shared" si="47"/>
        <v>440</v>
      </c>
      <c r="M257" s="118">
        <v>806</v>
      </c>
      <c r="N257" s="119">
        <f t="shared" si="54"/>
        <v>366</v>
      </c>
      <c r="O257" s="117">
        <f t="shared" si="55"/>
        <v>117.33333333333321</v>
      </c>
      <c r="P257" s="117">
        <f t="shared" si="56"/>
        <v>234.66666666666654</v>
      </c>
      <c r="Q257" s="117" t="str">
        <f t="shared" si="57"/>
        <v/>
      </c>
      <c r="R257" s="117">
        <f t="shared" si="58"/>
        <v>630.66666666666652</v>
      </c>
      <c r="S257" s="117">
        <f t="shared" si="59"/>
        <v>-58.000000000000227</v>
      </c>
      <c r="T257" s="120">
        <f t="shared" si="45"/>
        <v>0</v>
      </c>
      <c r="U257" s="116"/>
      <c r="V257" s="117">
        <f t="shared" si="46"/>
        <v>0</v>
      </c>
      <c r="W257" s="112" t="s">
        <v>521</v>
      </c>
    </row>
    <row r="258" spans="2:23" ht="14.25" customHeight="1">
      <c r="B258" s="116"/>
      <c r="C258" s="116">
        <v>103100345</v>
      </c>
      <c r="D258" s="132" t="s">
        <v>298</v>
      </c>
      <c r="E258" s="115" t="s">
        <v>44</v>
      </c>
      <c r="F258" s="116">
        <v>0</v>
      </c>
      <c r="G258" s="116">
        <v>0</v>
      </c>
      <c r="H258" s="116">
        <v>0</v>
      </c>
      <c r="I258" s="116">
        <v>0</v>
      </c>
      <c r="J258" s="116">
        <v>0</v>
      </c>
      <c r="K258" s="116">
        <v>0</v>
      </c>
      <c r="L258" s="117">
        <f t="shared" si="47"/>
        <v>0</v>
      </c>
      <c r="M258" s="118">
        <v>0</v>
      </c>
      <c r="N258" s="119">
        <f t="shared" si="54"/>
        <v>0</v>
      </c>
      <c r="O258" s="117">
        <f t="shared" si="55"/>
        <v>0</v>
      </c>
      <c r="P258" s="117">
        <f t="shared" si="56"/>
        <v>0</v>
      </c>
      <c r="Q258" s="117" t="str">
        <f t="shared" si="57"/>
        <v/>
      </c>
      <c r="R258" s="117">
        <f t="shared" si="58"/>
        <v>0</v>
      </c>
      <c r="S258" s="117">
        <f t="shared" si="59"/>
        <v>0</v>
      </c>
      <c r="T258" s="120">
        <f t="shared" si="45"/>
        <v>0</v>
      </c>
      <c r="U258" s="116"/>
      <c r="V258" s="117">
        <f t="shared" si="46"/>
        <v>0</v>
      </c>
      <c r="W258" s="112" t="s">
        <v>523</v>
      </c>
    </row>
    <row r="259" spans="2:23" ht="14.25" customHeight="1">
      <c r="B259" s="114"/>
      <c r="C259" s="114">
        <v>103100347</v>
      </c>
      <c r="D259" s="131" t="s">
        <v>364</v>
      </c>
      <c r="E259" s="115" t="s">
        <v>44</v>
      </c>
      <c r="F259" s="116">
        <v>0</v>
      </c>
      <c r="G259" s="116">
        <v>0</v>
      </c>
      <c r="H259" s="116">
        <v>0</v>
      </c>
      <c r="I259" s="116">
        <v>0</v>
      </c>
      <c r="J259" s="116">
        <v>0</v>
      </c>
      <c r="K259" s="116">
        <v>0</v>
      </c>
      <c r="L259" s="117">
        <f t="shared" si="47"/>
        <v>0</v>
      </c>
      <c r="M259" s="118">
        <v>0</v>
      </c>
      <c r="N259" s="119">
        <f t="shared" si="54"/>
        <v>0</v>
      </c>
      <c r="O259" s="117">
        <f t="shared" si="55"/>
        <v>0</v>
      </c>
      <c r="P259" s="117">
        <f t="shared" si="56"/>
        <v>0</v>
      </c>
      <c r="Q259" s="117" t="str">
        <f t="shared" si="57"/>
        <v/>
      </c>
      <c r="R259" s="117">
        <f t="shared" si="58"/>
        <v>0</v>
      </c>
      <c r="S259" s="117">
        <f t="shared" si="59"/>
        <v>0</v>
      </c>
      <c r="T259" s="120">
        <f t="shared" si="45"/>
        <v>0</v>
      </c>
      <c r="U259" s="116"/>
      <c r="V259" s="117">
        <f t="shared" si="46"/>
        <v>0</v>
      </c>
      <c r="W259" s="112" t="s">
        <v>521</v>
      </c>
    </row>
    <row r="260" spans="2:23" ht="14.25" customHeight="1">
      <c r="B260" s="114"/>
      <c r="C260" s="114">
        <v>103100350</v>
      </c>
      <c r="D260" s="131" t="s">
        <v>190</v>
      </c>
      <c r="E260" s="114" t="s">
        <v>44</v>
      </c>
      <c r="F260" s="116">
        <v>0</v>
      </c>
      <c r="G260" s="116">
        <v>0</v>
      </c>
      <c r="H260" s="116">
        <v>0</v>
      </c>
      <c r="I260" s="116">
        <v>0</v>
      </c>
      <c r="J260" s="116">
        <v>0</v>
      </c>
      <c r="K260" s="116">
        <v>0</v>
      </c>
      <c r="L260" s="117">
        <f t="shared" si="47"/>
        <v>0</v>
      </c>
      <c r="M260" s="118">
        <v>0</v>
      </c>
      <c r="N260" s="119">
        <f t="shared" si="54"/>
        <v>0</v>
      </c>
      <c r="O260" s="117">
        <f t="shared" si="55"/>
        <v>0</v>
      </c>
      <c r="P260" s="117">
        <f t="shared" si="56"/>
        <v>0</v>
      </c>
      <c r="Q260" s="117" t="str">
        <f t="shared" si="57"/>
        <v/>
      </c>
      <c r="R260" s="117">
        <f t="shared" si="58"/>
        <v>0</v>
      </c>
      <c r="S260" s="117">
        <f t="shared" si="59"/>
        <v>0</v>
      </c>
      <c r="T260" s="120">
        <f t="shared" si="45"/>
        <v>0</v>
      </c>
      <c r="U260" s="116"/>
      <c r="V260" s="117">
        <f t="shared" si="46"/>
        <v>0</v>
      </c>
      <c r="W260" s="112" t="e">
        <v>#N/A</v>
      </c>
    </row>
    <row r="261" spans="2:23" ht="14.25" customHeight="1">
      <c r="B261" s="114"/>
      <c r="C261" s="114">
        <v>103100351</v>
      </c>
      <c r="D261" s="131" t="s">
        <v>299</v>
      </c>
      <c r="E261" s="114" t="s">
        <v>19</v>
      </c>
      <c r="F261" s="116">
        <v>0</v>
      </c>
      <c r="G261" s="116">
        <v>0</v>
      </c>
      <c r="H261" s="116">
        <v>0</v>
      </c>
      <c r="I261" s="116">
        <v>0</v>
      </c>
      <c r="J261" s="116">
        <v>0</v>
      </c>
      <c r="K261" s="116">
        <v>0</v>
      </c>
      <c r="L261" s="117">
        <f t="shared" si="47"/>
        <v>0</v>
      </c>
      <c r="M261" s="118">
        <v>0</v>
      </c>
      <c r="N261" s="119">
        <f t="shared" si="54"/>
        <v>0</v>
      </c>
      <c r="O261" s="117">
        <f t="shared" si="55"/>
        <v>0</v>
      </c>
      <c r="P261" s="117">
        <f t="shared" si="56"/>
        <v>0</v>
      </c>
      <c r="Q261" s="117" t="str">
        <f t="shared" si="57"/>
        <v/>
      </c>
      <c r="R261" s="117">
        <f t="shared" si="58"/>
        <v>0</v>
      </c>
      <c r="S261" s="117">
        <f t="shared" si="59"/>
        <v>0</v>
      </c>
      <c r="T261" s="120">
        <f t="shared" si="45"/>
        <v>0</v>
      </c>
      <c r="U261" s="116"/>
      <c r="V261" s="117">
        <f t="shared" si="46"/>
        <v>0</v>
      </c>
      <c r="W261" s="112" t="e">
        <v>#N/A</v>
      </c>
    </row>
    <row r="262" spans="2:23" ht="14.25" customHeight="1">
      <c r="B262" s="116"/>
      <c r="C262" s="116">
        <v>103100352</v>
      </c>
      <c r="D262" s="132" t="s">
        <v>400</v>
      </c>
      <c r="E262" s="116" t="s">
        <v>12</v>
      </c>
      <c r="F262" s="116">
        <v>0</v>
      </c>
      <c r="G262" s="116">
        <v>0</v>
      </c>
      <c r="H262" s="116">
        <v>0</v>
      </c>
      <c r="I262" s="116">
        <v>0</v>
      </c>
      <c r="J262" s="116">
        <v>0</v>
      </c>
      <c r="K262" s="116">
        <v>0</v>
      </c>
      <c r="L262" s="117">
        <f t="shared" si="47"/>
        <v>0</v>
      </c>
      <c r="M262" s="118">
        <v>0</v>
      </c>
      <c r="N262" s="119">
        <f t="shared" si="54"/>
        <v>0</v>
      </c>
      <c r="O262" s="117">
        <f t="shared" si="55"/>
        <v>0</v>
      </c>
      <c r="P262" s="117">
        <f t="shared" si="56"/>
        <v>0</v>
      </c>
      <c r="Q262" s="117" t="str">
        <f t="shared" si="57"/>
        <v/>
      </c>
      <c r="R262" s="117">
        <f t="shared" si="58"/>
        <v>0</v>
      </c>
      <c r="S262" s="117">
        <f t="shared" si="59"/>
        <v>0</v>
      </c>
      <c r="T262" s="120">
        <f t="shared" si="45"/>
        <v>0</v>
      </c>
      <c r="U262" s="116"/>
      <c r="V262" s="117">
        <f t="shared" si="46"/>
        <v>0</v>
      </c>
      <c r="W262" s="112" t="s">
        <v>520</v>
      </c>
    </row>
    <row r="263" spans="2:23" ht="14.25" customHeight="1">
      <c r="B263" s="116"/>
      <c r="C263" s="116">
        <v>103100355</v>
      </c>
      <c r="D263" s="132" t="s">
        <v>478</v>
      </c>
      <c r="E263" s="116" t="s">
        <v>7</v>
      </c>
      <c r="F263" s="116">
        <v>296</v>
      </c>
      <c r="G263" s="116">
        <v>220</v>
      </c>
      <c r="H263" s="116">
        <v>170</v>
      </c>
      <c r="I263" s="116">
        <v>147</v>
      </c>
      <c r="J263" s="116">
        <v>161</v>
      </c>
      <c r="K263" s="116">
        <v>122</v>
      </c>
      <c r="L263" s="117">
        <f t="shared" si="47"/>
        <v>186</v>
      </c>
      <c r="M263" s="118">
        <v>298</v>
      </c>
      <c r="N263" s="119">
        <f t="shared" si="54"/>
        <v>112</v>
      </c>
      <c r="O263" s="117">
        <f t="shared" si="55"/>
        <v>49.599999999999945</v>
      </c>
      <c r="P263" s="117">
        <f t="shared" si="56"/>
        <v>99.199999999999946</v>
      </c>
      <c r="Q263" s="117" t="str">
        <f t="shared" si="57"/>
        <v/>
      </c>
      <c r="R263" s="117">
        <f t="shared" si="58"/>
        <v>266.59999999999997</v>
      </c>
      <c r="S263" s="117">
        <f t="shared" si="59"/>
        <v>18.19999999999996</v>
      </c>
      <c r="T263" s="120">
        <v>0</v>
      </c>
      <c r="U263" s="116"/>
      <c r="V263" s="117">
        <f t="shared" si="46"/>
        <v>0</v>
      </c>
      <c r="W263" s="112" t="s">
        <v>522</v>
      </c>
    </row>
    <row r="264" spans="2:23" ht="14.25" customHeight="1">
      <c r="B264" s="114"/>
      <c r="C264" s="114">
        <v>103100353</v>
      </c>
      <c r="D264" s="131" t="s">
        <v>115</v>
      </c>
      <c r="E264" s="114" t="s">
        <v>44</v>
      </c>
      <c r="F264" s="116">
        <v>2033</v>
      </c>
      <c r="G264" s="116">
        <v>1222</v>
      </c>
      <c r="H264" s="116">
        <v>1324</v>
      </c>
      <c r="I264" s="116">
        <v>1683</v>
      </c>
      <c r="J264" s="116">
        <v>1537</v>
      </c>
      <c r="K264" s="116">
        <v>1689</v>
      </c>
      <c r="L264" s="117">
        <f t="shared" si="47"/>
        <v>1581.3333333333333</v>
      </c>
      <c r="M264" s="118">
        <v>1836</v>
      </c>
      <c r="N264" s="119">
        <f t="shared" si="54"/>
        <v>254.66666666666674</v>
      </c>
      <c r="O264" s="117">
        <f t="shared" si="55"/>
        <v>421.68888888888841</v>
      </c>
      <c r="P264" s="117">
        <f t="shared" si="56"/>
        <v>843.37777777777728</v>
      </c>
      <c r="Q264" s="117" t="str">
        <f t="shared" si="57"/>
        <v/>
      </c>
      <c r="R264" s="117">
        <f t="shared" si="58"/>
        <v>2266.5777777777771</v>
      </c>
      <c r="S264" s="117">
        <f t="shared" si="59"/>
        <v>852.26666666666597</v>
      </c>
      <c r="T264" s="120">
        <f t="shared" si="45"/>
        <v>900</v>
      </c>
      <c r="U264" s="116"/>
      <c r="V264" s="117">
        <f t="shared" si="46"/>
        <v>900</v>
      </c>
      <c r="W264" s="112" t="s">
        <v>521</v>
      </c>
    </row>
    <row r="265" spans="2:23" ht="14.25" customHeight="1">
      <c r="B265" s="114"/>
      <c r="C265" s="114">
        <v>103100354</v>
      </c>
      <c r="D265" s="131" t="s">
        <v>227</v>
      </c>
      <c r="E265" s="115" t="s">
        <v>434</v>
      </c>
      <c r="F265" s="116">
        <v>5</v>
      </c>
      <c r="G265" s="116">
        <v>2</v>
      </c>
      <c r="H265" s="116">
        <v>3</v>
      </c>
      <c r="I265" s="116">
        <v>3</v>
      </c>
      <c r="J265" s="116">
        <v>5</v>
      </c>
      <c r="K265" s="116">
        <v>5</v>
      </c>
      <c r="L265" s="117">
        <f t="shared" si="47"/>
        <v>3.8333333333333335</v>
      </c>
      <c r="M265" s="118">
        <v>2</v>
      </c>
      <c r="N265" s="119">
        <f t="shared" si="54"/>
        <v>-1.8333333333333335</v>
      </c>
      <c r="O265" s="117">
        <f t="shared" si="55"/>
        <v>1.0222222222222213</v>
      </c>
      <c r="P265" s="117">
        <f t="shared" si="56"/>
        <v>2.0444444444444434</v>
      </c>
      <c r="Q265" s="117" t="str">
        <f t="shared" si="57"/>
        <v>*</v>
      </c>
      <c r="R265" s="117">
        <f t="shared" si="58"/>
        <v>5.4944444444444445</v>
      </c>
      <c r="S265" s="117">
        <f t="shared" si="59"/>
        <v>4.5166666666666666</v>
      </c>
      <c r="T265" s="120">
        <v>10</v>
      </c>
      <c r="U265" s="116"/>
      <c r="V265" s="117">
        <f t="shared" si="46"/>
        <v>10</v>
      </c>
      <c r="W265" s="112" t="s">
        <v>520</v>
      </c>
    </row>
    <row r="266" spans="2:23" ht="14.25" customHeight="1">
      <c r="B266" s="116"/>
      <c r="C266" s="116">
        <v>103100356</v>
      </c>
      <c r="D266" s="132" t="s">
        <v>119</v>
      </c>
      <c r="E266" s="116" t="s">
        <v>44</v>
      </c>
      <c r="F266" s="116">
        <v>0</v>
      </c>
      <c r="G266" s="116">
        <v>0</v>
      </c>
      <c r="H266" s="116">
        <v>0</v>
      </c>
      <c r="I266" s="116">
        <v>0</v>
      </c>
      <c r="J266" s="116">
        <v>0</v>
      </c>
      <c r="K266" s="116">
        <v>0</v>
      </c>
      <c r="L266" s="117">
        <f t="shared" si="47"/>
        <v>0</v>
      </c>
      <c r="M266" s="118">
        <v>0</v>
      </c>
      <c r="N266" s="119">
        <f t="shared" si="54"/>
        <v>0</v>
      </c>
      <c r="O266" s="117">
        <f t="shared" si="55"/>
        <v>0</v>
      </c>
      <c r="P266" s="117">
        <f t="shared" si="56"/>
        <v>0</v>
      </c>
      <c r="Q266" s="117" t="str">
        <f t="shared" si="57"/>
        <v/>
      </c>
      <c r="R266" s="117">
        <f t="shared" si="58"/>
        <v>0</v>
      </c>
      <c r="S266" s="117">
        <f t="shared" si="59"/>
        <v>0</v>
      </c>
      <c r="T266" s="120">
        <f t="shared" si="45"/>
        <v>0</v>
      </c>
      <c r="U266" s="116"/>
      <c r="V266" s="117">
        <f t="shared" si="46"/>
        <v>0</v>
      </c>
      <c r="W266" s="112" t="e">
        <v>#N/A</v>
      </c>
    </row>
    <row r="267" spans="2:23" ht="14.25" customHeight="1">
      <c r="B267" s="114"/>
      <c r="C267" s="114">
        <v>103100358</v>
      </c>
      <c r="D267" s="131" t="s">
        <v>320</v>
      </c>
      <c r="E267" s="114" t="s">
        <v>44</v>
      </c>
      <c r="F267" s="116">
        <v>474</v>
      </c>
      <c r="G267" s="116">
        <v>390</v>
      </c>
      <c r="H267" s="116">
        <v>360</v>
      </c>
      <c r="I267" s="116">
        <v>420</v>
      </c>
      <c r="J267" s="116">
        <v>480</v>
      </c>
      <c r="K267" s="116">
        <v>420</v>
      </c>
      <c r="L267" s="117">
        <f t="shared" si="47"/>
        <v>424</v>
      </c>
      <c r="M267" s="118">
        <v>800</v>
      </c>
      <c r="N267" s="119">
        <f t="shared" si="54"/>
        <v>376</v>
      </c>
      <c r="O267" s="117">
        <f t="shared" si="55"/>
        <v>113.06666666666655</v>
      </c>
      <c r="P267" s="117">
        <f t="shared" si="56"/>
        <v>226.13333333333321</v>
      </c>
      <c r="Q267" s="117" t="str">
        <f t="shared" si="57"/>
        <v/>
      </c>
      <c r="R267" s="117">
        <f t="shared" si="58"/>
        <v>607.73333333333312</v>
      </c>
      <c r="S267" s="117">
        <f t="shared" si="59"/>
        <v>-79.200000000000216</v>
      </c>
      <c r="T267" s="120">
        <f t="shared" si="45"/>
        <v>0</v>
      </c>
      <c r="U267" s="116"/>
      <c r="V267" s="117">
        <f t="shared" si="46"/>
        <v>0</v>
      </c>
      <c r="W267" s="112" t="s">
        <v>521</v>
      </c>
    </row>
    <row r="268" spans="2:23" ht="14.25" customHeight="1">
      <c r="B268" s="116"/>
      <c r="C268" s="116">
        <v>103100359</v>
      </c>
      <c r="D268" s="132" t="s">
        <v>259</v>
      </c>
      <c r="E268" s="116" t="s">
        <v>443</v>
      </c>
      <c r="F268" s="116">
        <v>0</v>
      </c>
      <c r="G268" s="116">
        <v>0</v>
      </c>
      <c r="H268" s="116">
        <v>0</v>
      </c>
      <c r="I268" s="116">
        <v>0</v>
      </c>
      <c r="J268" s="116">
        <v>0</v>
      </c>
      <c r="K268" s="116">
        <v>0</v>
      </c>
      <c r="L268" s="117">
        <f t="shared" si="47"/>
        <v>0</v>
      </c>
      <c r="M268" s="118">
        <v>0</v>
      </c>
      <c r="N268" s="119">
        <f t="shared" si="54"/>
        <v>0</v>
      </c>
      <c r="O268" s="117">
        <f t="shared" si="55"/>
        <v>0</v>
      </c>
      <c r="P268" s="117">
        <f t="shared" si="56"/>
        <v>0</v>
      </c>
      <c r="Q268" s="117" t="str">
        <f t="shared" si="57"/>
        <v/>
      </c>
      <c r="R268" s="117">
        <f t="shared" si="58"/>
        <v>0</v>
      </c>
      <c r="S268" s="117">
        <f t="shared" si="59"/>
        <v>0</v>
      </c>
      <c r="T268" s="120">
        <f t="shared" si="45"/>
        <v>0</v>
      </c>
      <c r="U268" s="116"/>
      <c r="V268" s="117">
        <f t="shared" si="46"/>
        <v>0</v>
      </c>
      <c r="W268" s="112" t="s">
        <v>522</v>
      </c>
    </row>
    <row r="269" spans="2:23" ht="14.25" customHeight="1">
      <c r="B269" s="114"/>
      <c r="C269" s="114">
        <v>103100360</v>
      </c>
      <c r="D269" s="131" t="s">
        <v>102</v>
      </c>
      <c r="E269" s="114" t="s">
        <v>422</v>
      </c>
      <c r="F269" s="116">
        <v>1</v>
      </c>
      <c r="G269" s="116">
        <v>2</v>
      </c>
      <c r="H269" s="116">
        <v>0</v>
      </c>
      <c r="I269" s="116">
        <v>1</v>
      </c>
      <c r="J269" s="116">
        <v>1</v>
      </c>
      <c r="K269" s="116">
        <v>0</v>
      </c>
      <c r="L269" s="117">
        <f t="shared" si="47"/>
        <v>0.83333333333333337</v>
      </c>
      <c r="M269" s="118">
        <v>37</v>
      </c>
      <c r="N269" s="119">
        <f t="shared" si="54"/>
        <v>36.166666666666664</v>
      </c>
      <c r="O269" s="119">
        <f>L269/2</f>
        <v>0.41666666666666669</v>
      </c>
      <c r="P269" s="117">
        <f>+L269*(0.0333333333333333)*$E$16</f>
        <v>0.22222222222222199</v>
      </c>
      <c r="Q269" s="117">
        <f>+P269+((L269/30)*$E$16)</f>
        <v>0.4444444444444442</v>
      </c>
      <c r="R269" s="117" t="str">
        <f>IF(L269=0,"",IF(M269-Q269&lt;=0,"*",""))</f>
        <v/>
      </c>
      <c r="S269" s="117">
        <f>+P269+((L269/30)*$E$17)</f>
        <v>1.1944444444444442</v>
      </c>
      <c r="T269" s="120">
        <v>0</v>
      </c>
      <c r="U269" s="116"/>
      <c r="V269" s="117">
        <f t="shared" si="46"/>
        <v>0</v>
      </c>
      <c r="W269" s="112" t="s">
        <v>521</v>
      </c>
    </row>
    <row r="270" spans="2:23" ht="14.25" customHeight="1">
      <c r="B270" s="114"/>
      <c r="C270" s="114">
        <v>103100361</v>
      </c>
      <c r="D270" s="131" t="s">
        <v>98</v>
      </c>
      <c r="E270" s="114" t="s">
        <v>44</v>
      </c>
      <c r="F270" s="116">
        <v>780</v>
      </c>
      <c r="G270" s="116">
        <v>279</v>
      </c>
      <c r="H270" s="116">
        <v>233</v>
      </c>
      <c r="I270" s="116">
        <v>251</v>
      </c>
      <c r="J270" s="116">
        <v>242</v>
      </c>
      <c r="K270" s="116">
        <v>348</v>
      </c>
      <c r="L270" s="117">
        <f t="shared" si="47"/>
        <v>355.5</v>
      </c>
      <c r="M270" s="118">
        <v>465</v>
      </c>
      <c r="N270" s="119">
        <f t="shared" si="54"/>
        <v>109.5</v>
      </c>
      <c r="O270" s="117">
        <f>+L270*(0.0333333333333333)*$E$16</f>
        <v>94.799999999999898</v>
      </c>
      <c r="P270" s="117">
        <f>+O270+((L270/30)*$E$16)</f>
        <v>189.59999999999991</v>
      </c>
      <c r="Q270" s="117" t="str">
        <f>IF(L270=0,"",IF(M270-P270&lt;=0,"*",""))</f>
        <v/>
      </c>
      <c r="R270" s="117">
        <f>+O270+((L270/30)*$E$17)</f>
        <v>509.5499999999999</v>
      </c>
      <c r="S270" s="117">
        <f>+(R270-O270)+(P270-M270)</f>
        <v>139.34999999999991</v>
      </c>
      <c r="T270" s="120">
        <v>200</v>
      </c>
      <c r="U270" s="116"/>
      <c r="V270" s="117">
        <f t="shared" si="46"/>
        <v>200</v>
      </c>
      <c r="W270" s="112" t="s">
        <v>521</v>
      </c>
    </row>
    <row r="271" spans="2:23" ht="14.25" customHeight="1">
      <c r="B271" s="114"/>
      <c r="C271" s="114">
        <v>103100363</v>
      </c>
      <c r="D271" s="131" t="s">
        <v>288</v>
      </c>
      <c r="E271" s="114" t="s">
        <v>428</v>
      </c>
      <c r="F271" s="116">
        <v>0</v>
      </c>
      <c r="G271" s="116">
        <v>0</v>
      </c>
      <c r="H271" s="116">
        <v>0</v>
      </c>
      <c r="I271" s="116">
        <v>0</v>
      </c>
      <c r="J271" s="116">
        <v>0</v>
      </c>
      <c r="K271" s="116">
        <v>0</v>
      </c>
      <c r="L271" s="117">
        <f t="shared" si="47"/>
        <v>0</v>
      </c>
      <c r="M271" s="118">
        <v>0</v>
      </c>
      <c r="N271" s="119">
        <f t="shared" si="54"/>
        <v>0</v>
      </c>
      <c r="O271" s="117">
        <f>+L271*(0.0333333333333333)*$E$16</f>
        <v>0</v>
      </c>
      <c r="P271" s="117">
        <f>+O271+((L271/30)*$E$16)</f>
        <v>0</v>
      </c>
      <c r="Q271" s="117" t="str">
        <f>IF(L271=0,"",IF(M271-P271&lt;=0,"*",""))</f>
        <v/>
      </c>
      <c r="R271" s="117">
        <f>+O271+((L271/30)*$E$17)</f>
        <v>0</v>
      </c>
      <c r="S271" s="117">
        <f>+(R271-O271)+(P271-M271)</f>
        <v>0</v>
      </c>
      <c r="T271" s="120">
        <f t="shared" si="45"/>
        <v>0</v>
      </c>
      <c r="U271" s="116"/>
      <c r="V271" s="117">
        <f t="shared" si="46"/>
        <v>0</v>
      </c>
      <c r="W271" s="112" t="s">
        <v>522</v>
      </c>
    </row>
    <row r="272" spans="2:23" ht="14.25" customHeight="1">
      <c r="B272" s="114"/>
      <c r="C272" s="114">
        <v>103100365</v>
      </c>
      <c r="D272" s="131" t="s">
        <v>269</v>
      </c>
      <c r="E272" s="114" t="s">
        <v>44</v>
      </c>
      <c r="F272" s="116">
        <v>0</v>
      </c>
      <c r="G272" s="116">
        <v>0</v>
      </c>
      <c r="H272" s="116">
        <v>0</v>
      </c>
      <c r="I272" s="116">
        <v>0</v>
      </c>
      <c r="J272" s="116">
        <v>0</v>
      </c>
      <c r="K272" s="116">
        <v>0</v>
      </c>
      <c r="L272" s="117">
        <f t="shared" si="47"/>
        <v>0</v>
      </c>
      <c r="M272" s="118">
        <v>0</v>
      </c>
      <c r="N272" s="119">
        <f t="shared" si="54"/>
        <v>0</v>
      </c>
      <c r="O272" s="117">
        <f>+L272*(0.0333333333333333)*$E$16</f>
        <v>0</v>
      </c>
      <c r="P272" s="117">
        <f>+O272+((L272/30)*$E$16)</f>
        <v>0</v>
      </c>
      <c r="Q272" s="117" t="str">
        <f>IF(L272=0,"",IF(M272-P272&lt;=0,"*",""))</f>
        <v/>
      </c>
      <c r="R272" s="117">
        <f>+O272+((L272/30)*$E$17)</f>
        <v>0</v>
      </c>
      <c r="S272" s="117">
        <f>+(R272-O272)+(P272-M272)</f>
        <v>0</v>
      </c>
      <c r="T272" s="120">
        <f t="shared" si="45"/>
        <v>0</v>
      </c>
      <c r="U272" s="116"/>
      <c r="V272" s="117">
        <f t="shared" si="46"/>
        <v>0</v>
      </c>
      <c r="W272" s="112" t="s">
        <v>520</v>
      </c>
    </row>
    <row r="273" spans="2:23" ht="14.25" customHeight="1">
      <c r="B273" s="114"/>
      <c r="C273" s="114">
        <v>103100366</v>
      </c>
      <c r="D273" s="131" t="s">
        <v>268</v>
      </c>
      <c r="E273" s="115" t="s">
        <v>44</v>
      </c>
      <c r="F273" s="116">
        <v>0</v>
      </c>
      <c r="G273" s="116">
        <v>0</v>
      </c>
      <c r="H273" s="116">
        <v>0</v>
      </c>
      <c r="I273" s="116">
        <v>0</v>
      </c>
      <c r="J273" s="116">
        <v>0</v>
      </c>
      <c r="K273" s="116">
        <v>0</v>
      </c>
      <c r="L273" s="117">
        <f t="shared" si="47"/>
        <v>0</v>
      </c>
      <c r="M273" s="118">
        <v>0</v>
      </c>
      <c r="N273" s="119">
        <f t="shared" si="54"/>
        <v>0</v>
      </c>
      <c r="O273" s="117">
        <f>+L273*(0.0333333333333333)*$E$16</f>
        <v>0</v>
      </c>
      <c r="P273" s="117">
        <f>+O273+((L273/30)*$E$16)</f>
        <v>0</v>
      </c>
      <c r="Q273" s="117" t="str">
        <f>IF(L273=0,"",IF(M273-P273&lt;=0,"*",""))</f>
        <v/>
      </c>
      <c r="R273" s="117">
        <f>+O273+((L273/30)*$E$17)</f>
        <v>0</v>
      </c>
      <c r="S273" s="117">
        <f>+(R273-O273)+(P273-M273)</f>
        <v>0</v>
      </c>
      <c r="T273" s="120">
        <f t="shared" si="45"/>
        <v>0</v>
      </c>
      <c r="U273" s="116"/>
      <c r="V273" s="117">
        <f t="shared" si="46"/>
        <v>0</v>
      </c>
      <c r="W273" s="112" t="s">
        <v>520</v>
      </c>
    </row>
    <row r="274" spans="2:23" ht="14.25" customHeight="1">
      <c r="B274" s="114"/>
      <c r="C274" s="114">
        <v>103100367</v>
      </c>
      <c r="D274" s="131" t="s">
        <v>99</v>
      </c>
      <c r="E274" s="115" t="s">
        <v>44</v>
      </c>
      <c r="F274" s="116">
        <v>10</v>
      </c>
      <c r="G274" s="116">
        <v>10</v>
      </c>
      <c r="H274" s="116">
        <v>0</v>
      </c>
      <c r="I274" s="116">
        <v>0</v>
      </c>
      <c r="J274" s="116">
        <v>0</v>
      </c>
      <c r="K274" s="116">
        <v>0</v>
      </c>
      <c r="L274" s="117">
        <f t="shared" si="47"/>
        <v>3.3333333333333335</v>
      </c>
      <c r="M274" s="118">
        <v>0</v>
      </c>
      <c r="N274" s="119"/>
      <c r="O274" s="117"/>
      <c r="P274" s="117"/>
      <c r="Q274" s="117"/>
      <c r="R274" s="117"/>
      <c r="S274" s="117"/>
      <c r="T274" s="120">
        <f t="shared" si="45"/>
        <v>0</v>
      </c>
      <c r="U274" s="116"/>
      <c r="V274" s="117">
        <f t="shared" si="46"/>
        <v>0</v>
      </c>
      <c r="W274" s="112" t="s">
        <v>522</v>
      </c>
    </row>
    <row r="275" spans="2:23" ht="14.25" customHeight="1">
      <c r="B275" s="114"/>
      <c r="C275" s="114">
        <v>103100371</v>
      </c>
      <c r="D275" s="131" t="s">
        <v>229</v>
      </c>
      <c r="E275" s="114" t="s">
        <v>44</v>
      </c>
      <c r="F275" s="116">
        <v>11930</v>
      </c>
      <c r="G275" s="116">
        <v>9003</v>
      </c>
      <c r="H275" s="116">
        <v>10127</v>
      </c>
      <c r="I275" s="116">
        <v>10336</v>
      </c>
      <c r="J275" s="116">
        <v>11019</v>
      </c>
      <c r="K275" s="116">
        <v>13405</v>
      </c>
      <c r="L275" s="117">
        <f t="shared" si="47"/>
        <v>10970</v>
      </c>
      <c r="M275" s="118">
        <v>10661</v>
      </c>
      <c r="N275" s="119">
        <f t="shared" ref="N275:N289" si="60">M275-L275</f>
        <v>-309</v>
      </c>
      <c r="O275" s="117">
        <f t="shared" ref="O275:O303" si="61">+L275*(0.0333333333333333)*$E$16</f>
        <v>2925.3333333333303</v>
      </c>
      <c r="P275" s="117">
        <f t="shared" ref="P275:P303" si="62">+O275+((L275/30)*$E$16)</f>
        <v>5850.6666666666642</v>
      </c>
      <c r="Q275" s="117" t="str">
        <f t="shared" ref="Q275:Q303" si="63">IF(L275=0,"",IF(M275-P275&lt;=0,"*",""))</f>
        <v/>
      </c>
      <c r="R275" s="117">
        <f t="shared" ref="R275:R303" si="64">+O275+((L275/30)*$E$17)</f>
        <v>15723.666666666664</v>
      </c>
      <c r="S275" s="117">
        <f t="shared" ref="S275:S303" si="65">+(R275-O275)+(P275-M275)</f>
        <v>7987.9999999999982</v>
      </c>
      <c r="T275" s="120">
        <f t="shared" si="45"/>
        <v>8000</v>
      </c>
      <c r="U275" s="116"/>
      <c r="V275" s="117">
        <f t="shared" si="46"/>
        <v>8000</v>
      </c>
      <c r="W275" s="112" t="s">
        <v>521</v>
      </c>
    </row>
    <row r="276" spans="2:23" ht="14.25" customHeight="1">
      <c r="B276" s="125"/>
      <c r="C276" s="125">
        <v>103100372</v>
      </c>
      <c r="D276" s="132" t="s">
        <v>515</v>
      </c>
      <c r="E276" s="116" t="s">
        <v>12</v>
      </c>
      <c r="F276" s="116">
        <v>0</v>
      </c>
      <c r="G276" s="116">
        <v>0</v>
      </c>
      <c r="H276" s="116">
        <v>0</v>
      </c>
      <c r="I276" s="116">
        <v>0</v>
      </c>
      <c r="J276" s="116">
        <v>0</v>
      </c>
      <c r="K276" s="116">
        <v>0</v>
      </c>
      <c r="L276" s="117">
        <f t="shared" si="47"/>
        <v>0</v>
      </c>
      <c r="M276" s="118">
        <v>0</v>
      </c>
      <c r="N276" s="119">
        <f t="shared" si="60"/>
        <v>0</v>
      </c>
      <c r="O276" s="117">
        <f t="shared" si="61"/>
        <v>0</v>
      </c>
      <c r="P276" s="117">
        <f t="shared" si="62"/>
        <v>0</v>
      </c>
      <c r="Q276" s="117" t="str">
        <f t="shared" si="63"/>
        <v/>
      </c>
      <c r="R276" s="117">
        <f t="shared" si="64"/>
        <v>0</v>
      </c>
      <c r="S276" s="117">
        <f t="shared" si="65"/>
        <v>0</v>
      </c>
      <c r="T276" s="120">
        <f t="shared" si="45"/>
        <v>0</v>
      </c>
      <c r="U276" s="116"/>
      <c r="V276" s="117">
        <f t="shared" si="46"/>
        <v>0</v>
      </c>
      <c r="W276" s="112" t="s">
        <v>521</v>
      </c>
    </row>
    <row r="277" spans="2:23" ht="14.25" customHeight="1">
      <c r="B277" s="114"/>
      <c r="C277" s="114">
        <v>103100373</v>
      </c>
      <c r="D277" s="131" t="s">
        <v>54</v>
      </c>
      <c r="E277" s="114" t="s">
        <v>44</v>
      </c>
      <c r="F277" s="116">
        <v>0</v>
      </c>
      <c r="G277" s="116">
        <v>0</v>
      </c>
      <c r="H277" s="116">
        <v>0</v>
      </c>
      <c r="I277" s="116">
        <v>0</v>
      </c>
      <c r="J277" s="116">
        <v>0</v>
      </c>
      <c r="K277" s="116">
        <v>0</v>
      </c>
      <c r="L277" s="117">
        <f t="shared" si="47"/>
        <v>0</v>
      </c>
      <c r="M277" s="118">
        <v>0</v>
      </c>
      <c r="N277" s="119">
        <f t="shared" si="60"/>
        <v>0</v>
      </c>
      <c r="O277" s="117">
        <f t="shared" si="61"/>
        <v>0</v>
      </c>
      <c r="P277" s="117">
        <f t="shared" si="62"/>
        <v>0</v>
      </c>
      <c r="Q277" s="117" t="str">
        <f t="shared" si="63"/>
        <v/>
      </c>
      <c r="R277" s="117">
        <f t="shared" si="64"/>
        <v>0</v>
      </c>
      <c r="S277" s="117">
        <f t="shared" si="65"/>
        <v>0</v>
      </c>
      <c r="T277" s="120">
        <f t="shared" si="45"/>
        <v>0</v>
      </c>
      <c r="U277" s="116"/>
      <c r="V277" s="117">
        <f t="shared" si="46"/>
        <v>0</v>
      </c>
      <c r="W277" s="112" t="s">
        <v>522</v>
      </c>
    </row>
    <row r="278" spans="2:23" ht="14.25" customHeight="1">
      <c r="B278" s="114"/>
      <c r="C278" s="114">
        <v>103100374</v>
      </c>
      <c r="D278" s="131" t="s">
        <v>248</v>
      </c>
      <c r="E278" s="114" t="s">
        <v>44</v>
      </c>
      <c r="F278" s="116">
        <v>0</v>
      </c>
      <c r="G278" s="116">
        <v>0</v>
      </c>
      <c r="H278" s="116">
        <v>0</v>
      </c>
      <c r="I278" s="116">
        <v>0</v>
      </c>
      <c r="J278" s="116">
        <v>0</v>
      </c>
      <c r="K278" s="116">
        <v>0</v>
      </c>
      <c r="L278" s="117">
        <f t="shared" si="47"/>
        <v>0</v>
      </c>
      <c r="M278" s="118">
        <v>0</v>
      </c>
      <c r="N278" s="119">
        <f t="shared" si="60"/>
        <v>0</v>
      </c>
      <c r="O278" s="117">
        <f t="shared" si="61"/>
        <v>0</v>
      </c>
      <c r="P278" s="117">
        <f t="shared" si="62"/>
        <v>0</v>
      </c>
      <c r="Q278" s="117" t="str">
        <f t="shared" si="63"/>
        <v/>
      </c>
      <c r="R278" s="117">
        <f t="shared" si="64"/>
        <v>0</v>
      </c>
      <c r="S278" s="117">
        <f t="shared" si="65"/>
        <v>0</v>
      </c>
      <c r="T278" s="120">
        <f t="shared" ref="T278:T341" si="66">IF(S278&gt;8999,(CEILING(S278,1000)),IF(S278&gt;4999,(CEILING(S278,500)),IF(S278&gt;899,(CEILING(S278,300)),IF(S278&gt;99,(CEILING(S278,50)),IF(S278&gt;49,(CEILING(S278,30)),IF(S278&gt;9,(CEILING(S278,5)),IF(S278&lt;=0,0,S278)))))))</f>
        <v>0</v>
      </c>
      <c r="U278" s="116"/>
      <c r="V278" s="117">
        <f t="shared" si="46"/>
        <v>0</v>
      </c>
      <c r="W278" s="112" t="s">
        <v>522</v>
      </c>
    </row>
    <row r="279" spans="2:23" ht="14.25" customHeight="1">
      <c r="B279" s="116"/>
      <c r="C279" s="116">
        <v>103100378</v>
      </c>
      <c r="D279" s="132" t="s">
        <v>458</v>
      </c>
      <c r="E279" s="116" t="s">
        <v>44</v>
      </c>
      <c r="F279" s="116">
        <v>0</v>
      </c>
      <c r="G279" s="116">
        <v>0</v>
      </c>
      <c r="H279" s="116">
        <v>0</v>
      </c>
      <c r="I279" s="116">
        <v>0</v>
      </c>
      <c r="J279" s="116">
        <v>0</v>
      </c>
      <c r="K279" s="116">
        <v>0</v>
      </c>
      <c r="L279" s="117">
        <f t="shared" si="47"/>
        <v>0</v>
      </c>
      <c r="M279" s="118">
        <v>0</v>
      </c>
      <c r="N279" s="119">
        <f t="shared" si="60"/>
        <v>0</v>
      </c>
      <c r="O279" s="117">
        <f t="shared" si="61"/>
        <v>0</v>
      </c>
      <c r="P279" s="117">
        <f t="shared" si="62"/>
        <v>0</v>
      </c>
      <c r="Q279" s="117" t="str">
        <f t="shared" si="63"/>
        <v/>
      </c>
      <c r="R279" s="117">
        <f t="shared" si="64"/>
        <v>0</v>
      </c>
      <c r="S279" s="117">
        <f t="shared" si="65"/>
        <v>0</v>
      </c>
      <c r="T279" s="120">
        <f t="shared" si="66"/>
        <v>0</v>
      </c>
      <c r="U279" s="116"/>
      <c r="V279" s="117">
        <f t="shared" ref="V279:V343" si="67">T279-U279</f>
        <v>0</v>
      </c>
      <c r="W279" s="112" t="e">
        <v>#N/A</v>
      </c>
    </row>
    <row r="280" spans="2:23" ht="14.25" customHeight="1">
      <c r="B280" s="116"/>
      <c r="C280" s="116">
        <v>103100379</v>
      </c>
      <c r="D280" s="132" t="s">
        <v>69</v>
      </c>
      <c r="E280" s="116" t="s">
        <v>44</v>
      </c>
      <c r="F280" s="116">
        <v>0</v>
      </c>
      <c r="G280" s="116">
        <v>0</v>
      </c>
      <c r="H280" s="116">
        <v>0</v>
      </c>
      <c r="I280" s="116">
        <v>0</v>
      </c>
      <c r="J280" s="116">
        <v>0</v>
      </c>
      <c r="K280" s="116">
        <v>0</v>
      </c>
      <c r="L280" s="117">
        <f t="shared" ref="L280:L344" si="68">AVERAGE(F280:K280)</f>
        <v>0</v>
      </c>
      <c r="M280" s="118">
        <v>0</v>
      </c>
      <c r="N280" s="119">
        <f t="shared" si="60"/>
        <v>0</v>
      </c>
      <c r="O280" s="117">
        <f t="shared" si="61"/>
        <v>0</v>
      </c>
      <c r="P280" s="117">
        <f t="shared" si="62"/>
        <v>0</v>
      </c>
      <c r="Q280" s="117" t="str">
        <f t="shared" si="63"/>
        <v/>
      </c>
      <c r="R280" s="117">
        <f t="shared" si="64"/>
        <v>0</v>
      </c>
      <c r="S280" s="117">
        <f t="shared" si="65"/>
        <v>0</v>
      </c>
      <c r="T280" s="120">
        <f t="shared" si="66"/>
        <v>0</v>
      </c>
      <c r="U280" s="116"/>
      <c r="V280" s="117">
        <f t="shared" si="67"/>
        <v>0</v>
      </c>
      <c r="W280" s="112" t="e">
        <v>#N/A</v>
      </c>
    </row>
    <row r="281" spans="2:23" ht="14.25" customHeight="1">
      <c r="B281" s="114"/>
      <c r="C281" s="114">
        <v>103100390</v>
      </c>
      <c r="D281" s="131" t="s">
        <v>180</v>
      </c>
      <c r="E281" s="114" t="s">
        <v>431</v>
      </c>
      <c r="F281" s="116">
        <v>1</v>
      </c>
      <c r="G281" s="116">
        <v>1</v>
      </c>
      <c r="H281" s="116">
        <v>1</v>
      </c>
      <c r="I281" s="116">
        <v>0</v>
      </c>
      <c r="J281" s="116">
        <v>0</v>
      </c>
      <c r="K281" s="116">
        <v>0</v>
      </c>
      <c r="L281" s="117">
        <f t="shared" si="68"/>
        <v>0.5</v>
      </c>
      <c r="M281" s="118">
        <v>2</v>
      </c>
      <c r="N281" s="119">
        <f t="shared" si="60"/>
        <v>1.5</v>
      </c>
      <c r="O281" s="117">
        <f t="shared" si="61"/>
        <v>0.13333333333333319</v>
      </c>
      <c r="P281" s="117">
        <f t="shared" si="62"/>
        <v>0.2666666666666665</v>
      </c>
      <c r="Q281" s="117" t="str">
        <f t="shared" si="63"/>
        <v/>
      </c>
      <c r="R281" s="117">
        <f t="shared" si="64"/>
        <v>0.71666666666666656</v>
      </c>
      <c r="S281" s="117">
        <f t="shared" si="65"/>
        <v>-1.1499999999999999</v>
      </c>
      <c r="T281" s="120">
        <f t="shared" si="66"/>
        <v>0</v>
      </c>
      <c r="U281" s="116"/>
      <c r="V281" s="117">
        <f t="shared" si="67"/>
        <v>0</v>
      </c>
      <c r="W281" s="112" t="s">
        <v>520</v>
      </c>
    </row>
    <row r="282" spans="2:23" ht="14.25" customHeight="1">
      <c r="B282" s="114"/>
      <c r="C282" s="114">
        <v>103100391</v>
      </c>
      <c r="D282" s="131" t="s">
        <v>312</v>
      </c>
      <c r="E282" s="114" t="s">
        <v>431</v>
      </c>
      <c r="F282" s="116">
        <v>0</v>
      </c>
      <c r="G282" s="116">
        <v>1</v>
      </c>
      <c r="H282" s="116">
        <v>1</v>
      </c>
      <c r="I282" s="116">
        <v>0</v>
      </c>
      <c r="J282" s="116">
        <v>0</v>
      </c>
      <c r="K282" s="116">
        <v>0</v>
      </c>
      <c r="L282" s="117">
        <f t="shared" si="68"/>
        <v>0.33333333333333331</v>
      </c>
      <c r="M282" s="118">
        <v>3</v>
      </c>
      <c r="N282" s="119">
        <f t="shared" si="60"/>
        <v>2.6666666666666665</v>
      </c>
      <c r="O282" s="117">
        <f t="shared" si="61"/>
        <v>8.8888888888888795E-2</v>
      </c>
      <c r="P282" s="117">
        <f t="shared" si="62"/>
        <v>0.17777777777777767</v>
      </c>
      <c r="Q282" s="117" t="str">
        <f t="shared" si="63"/>
        <v/>
      </c>
      <c r="R282" s="117">
        <f t="shared" si="64"/>
        <v>0.47777777777777763</v>
      </c>
      <c r="S282" s="117">
        <f t="shared" si="65"/>
        <v>-2.4333333333333336</v>
      </c>
      <c r="T282" s="120">
        <f t="shared" si="66"/>
        <v>0</v>
      </c>
      <c r="U282" s="116"/>
      <c r="V282" s="117">
        <f t="shared" si="67"/>
        <v>0</v>
      </c>
      <c r="W282" s="112" t="s">
        <v>522</v>
      </c>
    </row>
    <row r="283" spans="2:23" ht="14.25" customHeight="1">
      <c r="B283" s="114"/>
      <c r="C283" s="114">
        <v>103100392</v>
      </c>
      <c r="D283" s="131" t="s">
        <v>189</v>
      </c>
      <c r="E283" s="114" t="s">
        <v>44</v>
      </c>
      <c r="F283" s="116">
        <v>0</v>
      </c>
      <c r="G283" s="116">
        <v>0</v>
      </c>
      <c r="H283" s="116">
        <v>0</v>
      </c>
      <c r="I283" s="116">
        <v>0</v>
      </c>
      <c r="J283" s="116">
        <v>0</v>
      </c>
      <c r="K283" s="116">
        <v>0</v>
      </c>
      <c r="L283" s="117">
        <f t="shared" si="68"/>
        <v>0</v>
      </c>
      <c r="M283" s="118">
        <v>0</v>
      </c>
      <c r="N283" s="119">
        <f t="shared" si="60"/>
        <v>0</v>
      </c>
      <c r="O283" s="117">
        <f t="shared" si="61"/>
        <v>0</v>
      </c>
      <c r="P283" s="117">
        <f t="shared" si="62"/>
        <v>0</v>
      </c>
      <c r="Q283" s="117" t="str">
        <f t="shared" si="63"/>
        <v/>
      </c>
      <c r="R283" s="117">
        <f t="shared" si="64"/>
        <v>0</v>
      </c>
      <c r="S283" s="117">
        <f t="shared" si="65"/>
        <v>0</v>
      </c>
      <c r="T283" s="120">
        <f t="shared" si="66"/>
        <v>0</v>
      </c>
      <c r="U283" s="116"/>
      <c r="V283" s="117">
        <f t="shared" si="67"/>
        <v>0</v>
      </c>
      <c r="W283" s="112" t="s">
        <v>520</v>
      </c>
    </row>
    <row r="284" spans="2:23" ht="14.25" customHeight="1">
      <c r="B284" s="114"/>
      <c r="C284" s="114">
        <v>103100399</v>
      </c>
      <c r="D284" s="131" t="s">
        <v>403</v>
      </c>
      <c r="E284" s="114" t="s">
        <v>22</v>
      </c>
      <c r="F284" s="116">
        <v>0</v>
      </c>
      <c r="G284" s="116">
        <v>0</v>
      </c>
      <c r="H284" s="116">
        <v>0</v>
      </c>
      <c r="I284" s="116">
        <v>0</v>
      </c>
      <c r="J284" s="116">
        <v>0</v>
      </c>
      <c r="K284" s="116">
        <v>0</v>
      </c>
      <c r="L284" s="117">
        <f t="shared" si="68"/>
        <v>0</v>
      </c>
      <c r="M284" s="118">
        <v>0</v>
      </c>
      <c r="N284" s="119">
        <f t="shared" si="60"/>
        <v>0</v>
      </c>
      <c r="O284" s="117">
        <f t="shared" si="61"/>
        <v>0</v>
      </c>
      <c r="P284" s="117">
        <f t="shared" si="62"/>
        <v>0</v>
      </c>
      <c r="Q284" s="117" t="str">
        <f t="shared" si="63"/>
        <v/>
      </c>
      <c r="R284" s="117">
        <f t="shared" si="64"/>
        <v>0</v>
      </c>
      <c r="S284" s="117">
        <f t="shared" si="65"/>
        <v>0</v>
      </c>
      <c r="T284" s="120">
        <f t="shared" si="66"/>
        <v>0</v>
      </c>
      <c r="U284" s="116"/>
      <c r="V284" s="117">
        <f t="shared" si="67"/>
        <v>0</v>
      </c>
      <c r="W284" s="112" t="e">
        <v>#N/A</v>
      </c>
    </row>
    <row r="285" spans="2:23" ht="14.25" customHeight="1">
      <c r="B285" s="116"/>
      <c r="C285" s="116">
        <v>103100395</v>
      </c>
      <c r="D285" s="132" t="s">
        <v>250</v>
      </c>
      <c r="E285" s="116" t="s">
        <v>44</v>
      </c>
      <c r="F285" s="116">
        <v>0</v>
      </c>
      <c r="G285" s="116">
        <v>0</v>
      </c>
      <c r="H285" s="116">
        <v>0</v>
      </c>
      <c r="I285" s="116">
        <v>0</v>
      </c>
      <c r="J285" s="116">
        <v>0</v>
      </c>
      <c r="K285" s="116">
        <v>0</v>
      </c>
      <c r="L285" s="117">
        <f t="shared" si="68"/>
        <v>0</v>
      </c>
      <c r="M285" s="118">
        <v>0</v>
      </c>
      <c r="N285" s="119">
        <f t="shared" si="60"/>
        <v>0</v>
      </c>
      <c r="O285" s="117">
        <f t="shared" si="61"/>
        <v>0</v>
      </c>
      <c r="P285" s="117">
        <f t="shared" si="62"/>
        <v>0</v>
      </c>
      <c r="Q285" s="117" t="str">
        <f t="shared" si="63"/>
        <v/>
      </c>
      <c r="R285" s="117">
        <f t="shared" si="64"/>
        <v>0</v>
      </c>
      <c r="S285" s="117">
        <f t="shared" si="65"/>
        <v>0</v>
      </c>
      <c r="T285" s="120">
        <f t="shared" si="66"/>
        <v>0</v>
      </c>
      <c r="U285" s="116"/>
      <c r="V285" s="117">
        <f t="shared" si="67"/>
        <v>0</v>
      </c>
      <c r="W285" s="112" t="s">
        <v>523</v>
      </c>
    </row>
    <row r="286" spans="2:23" ht="14.25" customHeight="1">
      <c r="B286" s="114"/>
      <c r="C286" s="114">
        <v>103100396</v>
      </c>
      <c r="D286" s="131" t="s">
        <v>249</v>
      </c>
      <c r="E286" s="114" t="s">
        <v>44</v>
      </c>
      <c r="F286" s="116">
        <v>19</v>
      </c>
      <c r="G286" s="116">
        <v>16</v>
      </c>
      <c r="H286" s="116">
        <v>21</v>
      </c>
      <c r="I286" s="116">
        <v>22</v>
      </c>
      <c r="J286" s="116">
        <v>19</v>
      </c>
      <c r="K286" s="116">
        <v>16</v>
      </c>
      <c r="L286" s="117">
        <f t="shared" si="68"/>
        <v>18.833333333333332</v>
      </c>
      <c r="M286" s="118">
        <v>25</v>
      </c>
      <c r="N286" s="119">
        <f t="shared" si="60"/>
        <v>6.1666666666666679</v>
      </c>
      <c r="O286" s="117">
        <f t="shared" si="61"/>
        <v>5.0222222222222168</v>
      </c>
      <c r="P286" s="117">
        <f t="shared" si="62"/>
        <v>10.044444444444439</v>
      </c>
      <c r="Q286" s="117" t="str">
        <f t="shared" si="63"/>
        <v/>
      </c>
      <c r="R286" s="117">
        <f t="shared" si="64"/>
        <v>26.99444444444444</v>
      </c>
      <c r="S286" s="117">
        <f t="shared" si="65"/>
        <v>7.0166666666666604</v>
      </c>
      <c r="T286" s="120">
        <v>10</v>
      </c>
      <c r="U286" s="116"/>
      <c r="V286" s="117">
        <f t="shared" si="67"/>
        <v>10</v>
      </c>
      <c r="W286" s="112" t="s">
        <v>521</v>
      </c>
    </row>
    <row r="287" spans="2:23" ht="14.25" customHeight="1">
      <c r="B287" s="114"/>
      <c r="C287" s="114">
        <v>103100397</v>
      </c>
      <c r="D287" s="131" t="s">
        <v>251</v>
      </c>
      <c r="E287" s="114" t="s">
        <v>44</v>
      </c>
      <c r="F287" s="116">
        <v>0</v>
      </c>
      <c r="G287" s="116">
        <v>0</v>
      </c>
      <c r="H287" s="116">
        <v>0</v>
      </c>
      <c r="I287" s="116">
        <v>0</v>
      </c>
      <c r="J287" s="116">
        <v>0</v>
      </c>
      <c r="K287" s="116">
        <v>0</v>
      </c>
      <c r="L287" s="117">
        <f t="shared" si="68"/>
        <v>0</v>
      </c>
      <c r="M287" s="118">
        <v>0</v>
      </c>
      <c r="N287" s="119">
        <f t="shared" si="60"/>
        <v>0</v>
      </c>
      <c r="O287" s="117">
        <f t="shared" si="61"/>
        <v>0</v>
      </c>
      <c r="P287" s="117">
        <f t="shared" si="62"/>
        <v>0</v>
      </c>
      <c r="Q287" s="117" t="str">
        <f t="shared" si="63"/>
        <v/>
      </c>
      <c r="R287" s="117">
        <f t="shared" si="64"/>
        <v>0</v>
      </c>
      <c r="S287" s="117">
        <f t="shared" si="65"/>
        <v>0</v>
      </c>
      <c r="T287" s="120">
        <f t="shared" si="66"/>
        <v>0</v>
      </c>
      <c r="U287" s="116"/>
      <c r="V287" s="117">
        <f t="shared" si="67"/>
        <v>0</v>
      </c>
      <c r="W287" s="112" t="s">
        <v>520</v>
      </c>
    </row>
    <row r="288" spans="2:23" ht="14.25" customHeight="1">
      <c r="B288" s="114"/>
      <c r="C288" s="114">
        <v>103100398</v>
      </c>
      <c r="D288" s="131" t="s">
        <v>252</v>
      </c>
      <c r="E288" s="114" t="s">
        <v>44</v>
      </c>
      <c r="F288" s="116">
        <v>0</v>
      </c>
      <c r="G288" s="116">
        <v>0</v>
      </c>
      <c r="H288" s="116">
        <v>0</v>
      </c>
      <c r="I288" s="116">
        <v>0</v>
      </c>
      <c r="J288" s="116">
        <v>0</v>
      </c>
      <c r="K288" s="116">
        <v>0</v>
      </c>
      <c r="L288" s="117">
        <f t="shared" si="68"/>
        <v>0</v>
      </c>
      <c r="M288" s="118">
        <v>0</v>
      </c>
      <c r="N288" s="119">
        <f t="shared" si="60"/>
        <v>0</v>
      </c>
      <c r="O288" s="117">
        <f t="shared" si="61"/>
        <v>0</v>
      </c>
      <c r="P288" s="117">
        <f t="shared" si="62"/>
        <v>0</v>
      </c>
      <c r="Q288" s="117" t="str">
        <f t="shared" si="63"/>
        <v/>
      </c>
      <c r="R288" s="117">
        <f t="shared" si="64"/>
        <v>0</v>
      </c>
      <c r="S288" s="117">
        <f t="shared" si="65"/>
        <v>0</v>
      </c>
      <c r="T288" s="120">
        <f t="shared" si="66"/>
        <v>0</v>
      </c>
      <c r="U288" s="116"/>
      <c r="V288" s="117">
        <f t="shared" si="67"/>
        <v>0</v>
      </c>
      <c r="W288" s="112" t="s">
        <v>522</v>
      </c>
    </row>
    <row r="289" spans="2:23" ht="14.25" customHeight="1">
      <c r="B289" s="114"/>
      <c r="C289" s="114">
        <v>103100400</v>
      </c>
      <c r="D289" s="131" t="s">
        <v>338</v>
      </c>
      <c r="E289" s="114" t="s">
        <v>44</v>
      </c>
      <c r="F289" s="116">
        <v>0</v>
      </c>
      <c r="G289" s="116">
        <v>0</v>
      </c>
      <c r="H289" s="116">
        <v>0</v>
      </c>
      <c r="I289" s="116">
        <v>0</v>
      </c>
      <c r="J289" s="116">
        <v>0</v>
      </c>
      <c r="K289" s="116">
        <v>0</v>
      </c>
      <c r="L289" s="117">
        <f t="shared" si="68"/>
        <v>0</v>
      </c>
      <c r="M289" s="118">
        <v>0</v>
      </c>
      <c r="N289" s="119">
        <f t="shared" si="60"/>
        <v>0</v>
      </c>
      <c r="O289" s="117">
        <f t="shared" si="61"/>
        <v>0</v>
      </c>
      <c r="P289" s="117">
        <f t="shared" si="62"/>
        <v>0</v>
      </c>
      <c r="Q289" s="117" t="str">
        <f t="shared" si="63"/>
        <v/>
      </c>
      <c r="R289" s="117">
        <f t="shared" si="64"/>
        <v>0</v>
      </c>
      <c r="S289" s="117">
        <f t="shared" si="65"/>
        <v>0</v>
      </c>
      <c r="T289" s="120">
        <f t="shared" si="66"/>
        <v>0</v>
      </c>
      <c r="U289" s="116"/>
      <c r="V289" s="117">
        <f t="shared" si="67"/>
        <v>0</v>
      </c>
      <c r="W289" s="112" t="s">
        <v>522</v>
      </c>
    </row>
    <row r="290" spans="2:23" ht="14.25" customHeight="1">
      <c r="B290" s="114"/>
      <c r="C290" s="114">
        <v>103100401</v>
      </c>
      <c r="D290" s="131" t="s">
        <v>261</v>
      </c>
      <c r="E290" s="114" t="s">
        <v>44</v>
      </c>
      <c r="F290" s="116">
        <v>0</v>
      </c>
      <c r="G290" s="116">
        <v>6</v>
      </c>
      <c r="H290" s="116">
        <v>0</v>
      </c>
      <c r="I290" s="116">
        <v>0</v>
      </c>
      <c r="J290" s="116">
        <v>6</v>
      </c>
      <c r="K290" s="116">
        <v>9</v>
      </c>
      <c r="L290" s="117">
        <f t="shared" si="68"/>
        <v>3.5</v>
      </c>
      <c r="M290" s="118">
        <v>42</v>
      </c>
      <c r="N290" s="119">
        <v>0.3</v>
      </c>
      <c r="O290" s="117">
        <f t="shared" si="61"/>
        <v>0.93333333333333235</v>
      </c>
      <c r="P290" s="117">
        <f t="shared" si="62"/>
        <v>1.8666666666666658</v>
      </c>
      <c r="Q290" s="117" t="str">
        <f t="shared" si="63"/>
        <v/>
      </c>
      <c r="R290" s="117">
        <f t="shared" si="64"/>
        <v>5.0166666666666657</v>
      </c>
      <c r="S290" s="117">
        <f t="shared" si="65"/>
        <v>-36.049999999999997</v>
      </c>
      <c r="T290" s="120">
        <f t="shared" si="66"/>
        <v>0</v>
      </c>
      <c r="U290" s="116"/>
      <c r="V290" s="117">
        <f t="shared" si="67"/>
        <v>0</v>
      </c>
      <c r="W290" s="112" t="s">
        <v>522</v>
      </c>
    </row>
    <row r="291" spans="2:23" ht="14.25" customHeight="1">
      <c r="B291" s="114"/>
      <c r="C291" s="114">
        <v>103100402</v>
      </c>
      <c r="D291" s="131" t="s">
        <v>110</v>
      </c>
      <c r="E291" s="114" t="s">
        <v>431</v>
      </c>
      <c r="F291" s="116">
        <v>4</v>
      </c>
      <c r="G291" s="116">
        <v>2</v>
      </c>
      <c r="H291" s="116">
        <v>2</v>
      </c>
      <c r="I291" s="116">
        <v>10</v>
      </c>
      <c r="J291" s="116">
        <v>4</v>
      </c>
      <c r="K291" s="116">
        <v>2</v>
      </c>
      <c r="L291" s="117">
        <f t="shared" si="68"/>
        <v>4</v>
      </c>
      <c r="M291" s="118">
        <v>6</v>
      </c>
      <c r="N291" s="119">
        <f t="shared" ref="N291:N323" si="69">M291-L291</f>
        <v>2</v>
      </c>
      <c r="O291" s="117">
        <f t="shared" si="61"/>
        <v>1.0666666666666655</v>
      </c>
      <c r="P291" s="117">
        <f t="shared" si="62"/>
        <v>2.133333333333332</v>
      </c>
      <c r="Q291" s="117" t="str">
        <f t="shared" si="63"/>
        <v/>
      </c>
      <c r="R291" s="117">
        <f t="shared" si="64"/>
        <v>5.7333333333333325</v>
      </c>
      <c r="S291" s="117">
        <f t="shared" si="65"/>
        <v>0.79999999999999893</v>
      </c>
      <c r="T291" s="120">
        <v>0</v>
      </c>
      <c r="U291" s="116"/>
      <c r="V291" s="117">
        <f t="shared" si="67"/>
        <v>0</v>
      </c>
      <c r="W291" s="112" t="s">
        <v>521</v>
      </c>
    </row>
    <row r="292" spans="2:23" ht="14.25" customHeight="1">
      <c r="B292" s="114"/>
      <c r="C292" s="114">
        <v>103100403</v>
      </c>
      <c r="D292" s="131" t="s">
        <v>240</v>
      </c>
      <c r="E292" s="114" t="s">
        <v>44</v>
      </c>
      <c r="F292" s="116">
        <v>0</v>
      </c>
      <c r="G292" s="116">
        <v>0</v>
      </c>
      <c r="H292" s="116">
        <v>0</v>
      </c>
      <c r="I292" s="116">
        <v>0</v>
      </c>
      <c r="J292" s="116">
        <v>0</v>
      </c>
      <c r="K292" s="116">
        <v>0</v>
      </c>
      <c r="L292" s="117">
        <f t="shared" si="68"/>
        <v>0</v>
      </c>
      <c r="M292" s="118">
        <v>0</v>
      </c>
      <c r="N292" s="119">
        <f t="shared" si="69"/>
        <v>0</v>
      </c>
      <c r="O292" s="117">
        <f t="shared" si="61"/>
        <v>0</v>
      </c>
      <c r="P292" s="117">
        <f t="shared" si="62"/>
        <v>0</v>
      </c>
      <c r="Q292" s="117" t="str">
        <f t="shared" si="63"/>
        <v/>
      </c>
      <c r="R292" s="117">
        <f t="shared" si="64"/>
        <v>0</v>
      </c>
      <c r="S292" s="117">
        <f t="shared" si="65"/>
        <v>0</v>
      </c>
      <c r="T292" s="120">
        <f t="shared" si="66"/>
        <v>0</v>
      </c>
      <c r="U292" s="116"/>
      <c r="V292" s="117">
        <f t="shared" si="67"/>
        <v>0</v>
      </c>
      <c r="W292" s="112" t="s">
        <v>522</v>
      </c>
    </row>
    <row r="293" spans="2:23" ht="14.25" customHeight="1">
      <c r="B293" s="114"/>
      <c r="C293" s="114">
        <v>103100407</v>
      </c>
      <c r="D293" s="131" t="s">
        <v>544</v>
      </c>
      <c r="E293" s="114" t="s">
        <v>46</v>
      </c>
      <c r="F293" s="116">
        <v>0</v>
      </c>
      <c r="G293" s="116">
        <v>0</v>
      </c>
      <c r="H293" s="116">
        <v>0</v>
      </c>
      <c r="I293" s="116">
        <v>0</v>
      </c>
      <c r="J293" s="116">
        <v>0</v>
      </c>
      <c r="K293" s="116">
        <v>0</v>
      </c>
      <c r="L293" s="117">
        <f t="shared" si="68"/>
        <v>0</v>
      </c>
      <c r="M293" s="118">
        <v>2</v>
      </c>
      <c r="N293" s="119"/>
      <c r="O293" s="117">
        <f t="shared" si="61"/>
        <v>0</v>
      </c>
      <c r="P293" s="117">
        <f t="shared" si="62"/>
        <v>0</v>
      </c>
      <c r="Q293" s="117"/>
      <c r="R293" s="117">
        <f t="shared" si="64"/>
        <v>0</v>
      </c>
      <c r="S293" s="117"/>
      <c r="T293" s="120">
        <f t="shared" si="66"/>
        <v>0</v>
      </c>
      <c r="U293" s="116"/>
      <c r="V293" s="117">
        <f t="shared" si="67"/>
        <v>0</v>
      </c>
      <c r="W293" s="112" t="s">
        <v>545</v>
      </c>
    </row>
    <row r="294" spans="2:23" ht="14.25" customHeight="1">
      <c r="B294" s="114"/>
      <c r="C294" s="114">
        <v>103100411</v>
      </c>
      <c r="D294" s="131" t="s">
        <v>362</v>
      </c>
      <c r="E294" s="114" t="s">
        <v>44</v>
      </c>
      <c r="F294" s="116">
        <v>5700</v>
      </c>
      <c r="G294" s="116">
        <v>4110</v>
      </c>
      <c r="H294" s="116">
        <v>4680</v>
      </c>
      <c r="I294" s="116">
        <v>4920</v>
      </c>
      <c r="J294" s="116">
        <v>4170</v>
      </c>
      <c r="K294" s="116">
        <v>4110</v>
      </c>
      <c r="L294" s="117">
        <f t="shared" si="68"/>
        <v>4615</v>
      </c>
      <c r="M294" s="118">
        <v>8585</v>
      </c>
      <c r="N294" s="119">
        <f t="shared" si="69"/>
        <v>3970</v>
      </c>
      <c r="O294" s="117">
        <f t="shared" si="61"/>
        <v>1230.6666666666654</v>
      </c>
      <c r="P294" s="117">
        <f t="shared" si="62"/>
        <v>2461.3333333333321</v>
      </c>
      <c r="Q294" s="117" t="str">
        <f t="shared" si="63"/>
        <v/>
      </c>
      <c r="R294" s="117">
        <f t="shared" si="64"/>
        <v>6614.8333333333321</v>
      </c>
      <c r="S294" s="117">
        <f t="shared" si="65"/>
        <v>-739.50000000000091</v>
      </c>
      <c r="T294" s="120">
        <f t="shared" si="66"/>
        <v>0</v>
      </c>
      <c r="U294" s="116"/>
      <c r="V294" s="117">
        <f t="shared" si="67"/>
        <v>0</v>
      </c>
      <c r="W294" s="112" t="s">
        <v>521</v>
      </c>
    </row>
    <row r="295" spans="2:23" ht="14.25" customHeight="1">
      <c r="B295" s="116"/>
      <c r="C295" s="116">
        <v>103100412</v>
      </c>
      <c r="D295" s="132" t="s">
        <v>166</v>
      </c>
      <c r="E295" s="116" t="s">
        <v>19</v>
      </c>
      <c r="F295" s="116">
        <v>0</v>
      </c>
      <c r="G295" s="116">
        <v>0</v>
      </c>
      <c r="H295" s="116">
        <v>0</v>
      </c>
      <c r="I295" s="116">
        <v>0</v>
      </c>
      <c r="J295" s="116">
        <v>0</v>
      </c>
      <c r="K295" s="116">
        <v>0</v>
      </c>
      <c r="L295" s="117">
        <f t="shared" si="68"/>
        <v>0</v>
      </c>
      <c r="M295" s="118">
        <v>0</v>
      </c>
      <c r="N295" s="119">
        <f t="shared" si="69"/>
        <v>0</v>
      </c>
      <c r="O295" s="117">
        <f t="shared" si="61"/>
        <v>0</v>
      </c>
      <c r="P295" s="117">
        <f t="shared" si="62"/>
        <v>0</v>
      </c>
      <c r="Q295" s="117" t="str">
        <f t="shared" si="63"/>
        <v/>
      </c>
      <c r="R295" s="117">
        <f t="shared" si="64"/>
        <v>0</v>
      </c>
      <c r="S295" s="117">
        <f t="shared" si="65"/>
        <v>0</v>
      </c>
      <c r="T295" s="120">
        <f t="shared" si="66"/>
        <v>0</v>
      </c>
      <c r="U295" s="116"/>
      <c r="V295" s="117">
        <f t="shared" si="67"/>
        <v>0</v>
      </c>
      <c r="W295" s="112" t="e">
        <v>#N/A</v>
      </c>
    </row>
    <row r="296" spans="2:23" ht="14.25" customHeight="1">
      <c r="B296" s="114"/>
      <c r="C296" s="114">
        <v>103100413</v>
      </c>
      <c r="D296" s="131" t="s">
        <v>156</v>
      </c>
      <c r="E296" s="115" t="s">
        <v>44</v>
      </c>
      <c r="F296" s="116">
        <v>856</v>
      </c>
      <c r="G296" s="116">
        <v>481</v>
      </c>
      <c r="H296" s="116">
        <v>553</v>
      </c>
      <c r="I296" s="116">
        <v>479</v>
      </c>
      <c r="J296" s="116">
        <v>499</v>
      </c>
      <c r="K296" s="116">
        <v>601</v>
      </c>
      <c r="L296" s="117">
        <f t="shared" si="68"/>
        <v>578.16666666666663</v>
      </c>
      <c r="M296" s="118">
        <v>885</v>
      </c>
      <c r="N296" s="119">
        <f t="shared" si="69"/>
        <v>306.83333333333337</v>
      </c>
      <c r="O296" s="117">
        <f t="shared" si="61"/>
        <v>154.17777777777761</v>
      </c>
      <c r="P296" s="117">
        <f t="shared" si="62"/>
        <v>308.35555555555538</v>
      </c>
      <c r="Q296" s="117" t="str">
        <f t="shared" si="63"/>
        <v/>
      </c>
      <c r="R296" s="117">
        <f t="shared" si="64"/>
        <v>828.70555555555541</v>
      </c>
      <c r="S296" s="117">
        <f t="shared" si="65"/>
        <v>97.883333333333212</v>
      </c>
      <c r="T296" s="120">
        <v>300</v>
      </c>
      <c r="U296" s="116"/>
      <c r="V296" s="117">
        <f t="shared" si="67"/>
        <v>300</v>
      </c>
      <c r="W296" s="112" t="s">
        <v>522</v>
      </c>
    </row>
    <row r="297" spans="2:23" ht="14.25" customHeight="1">
      <c r="B297" s="114"/>
      <c r="C297" s="114">
        <v>103100421</v>
      </c>
      <c r="D297" s="131" t="s">
        <v>322</v>
      </c>
      <c r="E297" s="114" t="s">
        <v>44</v>
      </c>
      <c r="F297" s="116">
        <v>705</v>
      </c>
      <c r="G297" s="116">
        <v>390</v>
      </c>
      <c r="H297" s="116">
        <v>330</v>
      </c>
      <c r="I297" s="116">
        <v>670</v>
      </c>
      <c r="J297" s="116">
        <v>610</v>
      </c>
      <c r="K297" s="116">
        <v>803</v>
      </c>
      <c r="L297" s="117">
        <f t="shared" si="68"/>
        <v>584.66666666666663</v>
      </c>
      <c r="M297" s="118">
        <v>512</v>
      </c>
      <c r="N297" s="119">
        <f t="shared" si="69"/>
        <v>-72.666666666666629</v>
      </c>
      <c r="O297" s="117">
        <f t="shared" si="61"/>
        <v>155.91111111111093</v>
      </c>
      <c r="P297" s="117">
        <f t="shared" si="62"/>
        <v>311.82222222222202</v>
      </c>
      <c r="Q297" s="117" t="str">
        <f t="shared" si="63"/>
        <v/>
      </c>
      <c r="R297" s="117">
        <f t="shared" si="64"/>
        <v>838.02222222222201</v>
      </c>
      <c r="S297" s="117">
        <f t="shared" si="65"/>
        <v>481.93333333333311</v>
      </c>
      <c r="T297" s="120">
        <f t="shared" si="66"/>
        <v>500</v>
      </c>
      <c r="U297" s="116"/>
      <c r="V297" s="117">
        <f t="shared" si="67"/>
        <v>500</v>
      </c>
      <c r="W297" s="112" t="s">
        <v>521</v>
      </c>
    </row>
    <row r="298" spans="2:23" ht="14.25" customHeight="1">
      <c r="B298" s="114"/>
      <c r="C298" s="114">
        <v>103100422</v>
      </c>
      <c r="D298" s="131" t="s">
        <v>130</v>
      </c>
      <c r="E298" s="114" t="s">
        <v>44</v>
      </c>
      <c r="F298" s="116">
        <v>90</v>
      </c>
      <c r="G298" s="116">
        <v>60</v>
      </c>
      <c r="H298" s="116">
        <v>90</v>
      </c>
      <c r="I298" s="116">
        <v>90</v>
      </c>
      <c r="J298" s="116">
        <v>60</v>
      </c>
      <c r="K298" s="116">
        <v>120</v>
      </c>
      <c r="L298" s="117">
        <f t="shared" si="68"/>
        <v>85</v>
      </c>
      <c r="M298" s="118">
        <v>90</v>
      </c>
      <c r="N298" s="119">
        <f t="shared" si="69"/>
        <v>5</v>
      </c>
      <c r="O298" s="117">
        <f t="shared" si="61"/>
        <v>22.666666666666643</v>
      </c>
      <c r="P298" s="117">
        <f t="shared" si="62"/>
        <v>45.333333333333314</v>
      </c>
      <c r="Q298" s="117" t="str">
        <f t="shared" si="63"/>
        <v/>
      </c>
      <c r="R298" s="117">
        <f t="shared" si="64"/>
        <v>121.83333333333331</v>
      </c>
      <c r="S298" s="117">
        <f t="shared" si="65"/>
        <v>54.499999999999986</v>
      </c>
      <c r="T298" s="120">
        <v>120</v>
      </c>
      <c r="U298" s="116"/>
      <c r="V298" s="117">
        <f t="shared" si="67"/>
        <v>120</v>
      </c>
      <c r="W298" s="112" t="s">
        <v>522</v>
      </c>
    </row>
    <row r="299" spans="2:23" ht="14.25" customHeight="1">
      <c r="B299" s="114"/>
      <c r="C299" s="114">
        <v>103100423</v>
      </c>
      <c r="D299" s="131" t="s">
        <v>475</v>
      </c>
      <c r="E299" s="114" t="s">
        <v>19</v>
      </c>
      <c r="F299" s="116">
        <v>0</v>
      </c>
      <c r="G299" s="116">
        <v>0</v>
      </c>
      <c r="H299" s="116">
        <v>0</v>
      </c>
      <c r="I299" s="116">
        <v>0</v>
      </c>
      <c r="J299" s="116">
        <v>0</v>
      </c>
      <c r="K299" s="116">
        <v>0</v>
      </c>
      <c r="L299" s="117">
        <f t="shared" si="68"/>
        <v>0</v>
      </c>
      <c r="M299" s="118">
        <v>0</v>
      </c>
      <c r="N299" s="119">
        <f t="shared" si="69"/>
        <v>0</v>
      </c>
      <c r="O299" s="117">
        <f t="shared" si="61"/>
        <v>0</v>
      </c>
      <c r="P299" s="117">
        <f t="shared" si="62"/>
        <v>0</v>
      </c>
      <c r="Q299" s="117" t="str">
        <f t="shared" si="63"/>
        <v/>
      </c>
      <c r="R299" s="117">
        <f t="shared" si="64"/>
        <v>0</v>
      </c>
      <c r="S299" s="117">
        <f t="shared" si="65"/>
        <v>0</v>
      </c>
      <c r="T299" s="120">
        <f t="shared" si="66"/>
        <v>0</v>
      </c>
      <c r="U299" s="116"/>
      <c r="V299" s="117">
        <f t="shared" si="67"/>
        <v>0</v>
      </c>
      <c r="W299" s="112" t="s">
        <v>522</v>
      </c>
    </row>
    <row r="300" spans="2:23" ht="14.25" customHeight="1">
      <c r="B300" s="114"/>
      <c r="C300" s="114">
        <v>103100434</v>
      </c>
      <c r="D300" s="131" t="s">
        <v>75</v>
      </c>
      <c r="E300" s="114" t="s">
        <v>44</v>
      </c>
      <c r="F300" s="116">
        <v>0</v>
      </c>
      <c r="G300" s="116">
        <v>0</v>
      </c>
      <c r="H300" s="116">
        <v>0</v>
      </c>
      <c r="I300" s="116">
        <v>0</v>
      </c>
      <c r="J300" s="116">
        <v>0</v>
      </c>
      <c r="K300" s="116">
        <v>0</v>
      </c>
      <c r="L300" s="117">
        <f t="shared" si="68"/>
        <v>0</v>
      </c>
      <c r="M300" s="118">
        <v>0</v>
      </c>
      <c r="N300" s="119">
        <f t="shared" si="69"/>
        <v>0</v>
      </c>
      <c r="O300" s="117">
        <f t="shared" si="61"/>
        <v>0</v>
      </c>
      <c r="P300" s="117">
        <f t="shared" si="62"/>
        <v>0</v>
      </c>
      <c r="Q300" s="117" t="str">
        <f t="shared" si="63"/>
        <v/>
      </c>
      <c r="R300" s="117">
        <f t="shared" si="64"/>
        <v>0</v>
      </c>
      <c r="S300" s="117">
        <f t="shared" si="65"/>
        <v>0</v>
      </c>
      <c r="T300" s="120">
        <f t="shared" si="66"/>
        <v>0</v>
      </c>
      <c r="U300" s="116"/>
      <c r="V300" s="117">
        <f t="shared" si="67"/>
        <v>0</v>
      </c>
      <c r="W300" s="112" t="s">
        <v>520</v>
      </c>
    </row>
    <row r="301" spans="2:23" ht="14.25" customHeight="1">
      <c r="B301" s="114"/>
      <c r="C301" s="114">
        <v>103100426</v>
      </c>
      <c r="D301" s="131" t="s">
        <v>499</v>
      </c>
      <c r="E301" s="114" t="s">
        <v>44</v>
      </c>
      <c r="F301" s="116">
        <v>0</v>
      </c>
      <c r="G301" s="116">
        <v>0</v>
      </c>
      <c r="H301" s="116">
        <v>0</v>
      </c>
      <c r="I301" s="116">
        <v>0</v>
      </c>
      <c r="J301" s="116">
        <v>0</v>
      </c>
      <c r="K301" s="116">
        <v>0</v>
      </c>
      <c r="L301" s="117">
        <f t="shared" si="68"/>
        <v>0</v>
      </c>
      <c r="M301" s="118">
        <v>0</v>
      </c>
      <c r="N301" s="119">
        <f t="shared" si="69"/>
        <v>0</v>
      </c>
      <c r="O301" s="117">
        <f t="shared" si="61"/>
        <v>0</v>
      </c>
      <c r="P301" s="117">
        <f t="shared" si="62"/>
        <v>0</v>
      </c>
      <c r="Q301" s="117" t="str">
        <f t="shared" si="63"/>
        <v/>
      </c>
      <c r="R301" s="117">
        <f t="shared" si="64"/>
        <v>0</v>
      </c>
      <c r="S301" s="117">
        <f t="shared" si="65"/>
        <v>0</v>
      </c>
      <c r="T301" s="120">
        <f t="shared" si="66"/>
        <v>0</v>
      </c>
      <c r="U301" s="116"/>
      <c r="V301" s="117">
        <f t="shared" si="67"/>
        <v>0</v>
      </c>
      <c r="W301" s="112" t="s">
        <v>520</v>
      </c>
    </row>
    <row r="302" spans="2:23" ht="14.25" customHeight="1">
      <c r="B302" s="114"/>
      <c r="C302" s="114">
        <v>103100427</v>
      </c>
      <c r="D302" s="131" t="s">
        <v>500</v>
      </c>
      <c r="E302" s="114" t="s">
        <v>44</v>
      </c>
      <c r="F302" s="116">
        <v>0</v>
      </c>
      <c r="G302" s="116">
        <v>0</v>
      </c>
      <c r="H302" s="116">
        <v>0</v>
      </c>
      <c r="I302" s="116">
        <v>0</v>
      </c>
      <c r="J302" s="116">
        <v>0</v>
      </c>
      <c r="K302" s="116">
        <v>0</v>
      </c>
      <c r="L302" s="117">
        <f t="shared" si="68"/>
        <v>0</v>
      </c>
      <c r="M302" s="118">
        <v>0</v>
      </c>
      <c r="N302" s="119">
        <f t="shared" si="69"/>
        <v>0</v>
      </c>
      <c r="O302" s="117">
        <f t="shared" si="61"/>
        <v>0</v>
      </c>
      <c r="P302" s="117">
        <f t="shared" si="62"/>
        <v>0</v>
      </c>
      <c r="Q302" s="117" t="str">
        <f t="shared" si="63"/>
        <v/>
      </c>
      <c r="R302" s="117">
        <f t="shared" si="64"/>
        <v>0</v>
      </c>
      <c r="S302" s="117">
        <f t="shared" si="65"/>
        <v>0</v>
      </c>
      <c r="T302" s="120">
        <f t="shared" si="66"/>
        <v>0</v>
      </c>
      <c r="U302" s="116"/>
      <c r="V302" s="117">
        <f t="shared" si="67"/>
        <v>0</v>
      </c>
      <c r="W302" s="112" t="e">
        <v>#N/A</v>
      </c>
    </row>
    <row r="303" spans="2:23" ht="14.25" customHeight="1">
      <c r="B303" s="116"/>
      <c r="C303" s="116">
        <v>103100447</v>
      </c>
      <c r="D303" s="132" t="s">
        <v>369</v>
      </c>
      <c r="E303" s="116" t="s">
        <v>19</v>
      </c>
      <c r="F303" s="116">
        <v>0</v>
      </c>
      <c r="G303" s="116">
        <v>0</v>
      </c>
      <c r="H303" s="116">
        <v>0</v>
      </c>
      <c r="I303" s="116">
        <v>0</v>
      </c>
      <c r="J303" s="116">
        <v>0</v>
      </c>
      <c r="K303" s="116">
        <v>0</v>
      </c>
      <c r="L303" s="117">
        <f t="shared" si="68"/>
        <v>0</v>
      </c>
      <c r="M303" s="118">
        <v>0</v>
      </c>
      <c r="N303" s="119">
        <f t="shared" si="69"/>
        <v>0</v>
      </c>
      <c r="O303" s="117">
        <f t="shared" si="61"/>
        <v>0</v>
      </c>
      <c r="P303" s="117">
        <f t="shared" si="62"/>
        <v>0</v>
      </c>
      <c r="Q303" s="117" t="str">
        <f t="shared" si="63"/>
        <v/>
      </c>
      <c r="R303" s="117">
        <f t="shared" si="64"/>
        <v>0</v>
      </c>
      <c r="S303" s="117">
        <f t="shared" si="65"/>
        <v>0</v>
      </c>
      <c r="T303" s="120">
        <f t="shared" si="66"/>
        <v>0</v>
      </c>
      <c r="U303" s="116"/>
      <c r="V303" s="117">
        <f t="shared" si="67"/>
        <v>0</v>
      </c>
      <c r="W303" s="112" t="s">
        <v>522</v>
      </c>
    </row>
    <row r="304" spans="2:23" ht="14.25" customHeight="1">
      <c r="B304" s="116"/>
      <c r="C304" s="116">
        <v>103100448</v>
      </c>
      <c r="D304" s="135" t="s">
        <v>332</v>
      </c>
      <c r="E304" s="116" t="s">
        <v>19</v>
      </c>
      <c r="F304" s="116">
        <v>196</v>
      </c>
      <c r="G304" s="116">
        <v>151</v>
      </c>
      <c r="H304" s="116">
        <v>169</v>
      </c>
      <c r="I304" s="116">
        <v>174</v>
      </c>
      <c r="J304" s="116">
        <v>136</v>
      </c>
      <c r="K304" s="116">
        <v>194</v>
      </c>
      <c r="L304" s="117">
        <f t="shared" si="68"/>
        <v>170</v>
      </c>
      <c r="M304" s="118">
        <v>152</v>
      </c>
      <c r="N304" s="119">
        <f t="shared" si="69"/>
        <v>-18</v>
      </c>
      <c r="O304" s="117">
        <f>+N304+((L304/30)*$E$16)</f>
        <v>27.333333333333336</v>
      </c>
      <c r="P304" s="117"/>
      <c r="Q304" s="117">
        <f>+N304+((L304/30)*$E$17)</f>
        <v>180.33333333333334</v>
      </c>
      <c r="R304" s="117"/>
      <c r="S304" s="117"/>
      <c r="T304" s="120">
        <v>100</v>
      </c>
      <c r="U304" s="116"/>
      <c r="V304" s="117">
        <f t="shared" si="67"/>
        <v>100</v>
      </c>
      <c r="W304" s="112" t="s">
        <v>521</v>
      </c>
    </row>
    <row r="305" spans="2:23" ht="14.25" customHeight="1">
      <c r="B305" s="114"/>
      <c r="C305" s="114">
        <v>103100450</v>
      </c>
      <c r="D305" s="131" t="s">
        <v>160</v>
      </c>
      <c r="E305" s="114" t="s">
        <v>46</v>
      </c>
      <c r="F305" s="116">
        <v>37</v>
      </c>
      <c r="G305" s="116">
        <v>18</v>
      </c>
      <c r="H305" s="116">
        <v>32</v>
      </c>
      <c r="I305" s="116">
        <v>30</v>
      </c>
      <c r="J305" s="116">
        <v>25</v>
      </c>
      <c r="K305" s="116">
        <v>23</v>
      </c>
      <c r="L305" s="117">
        <f t="shared" si="68"/>
        <v>27.5</v>
      </c>
      <c r="M305" s="118">
        <v>262</v>
      </c>
      <c r="N305" s="119">
        <f t="shared" si="69"/>
        <v>234.5</v>
      </c>
      <c r="O305" s="117">
        <f t="shared" ref="O305:O336" si="70">+L305*(0.0333333333333333)*$E$16</f>
        <v>7.3333333333333259</v>
      </c>
      <c r="P305" s="117">
        <f t="shared" ref="P305:P336" si="71">+O305+((L305/30)*$E$16)</f>
        <v>14.666666666666659</v>
      </c>
      <c r="Q305" s="117" t="str">
        <f t="shared" ref="Q305:Q336" si="72">IF(L305=0,"",IF(M305-P305&lt;=0,"*",""))</f>
        <v/>
      </c>
      <c r="R305" s="117">
        <f t="shared" ref="R305:R336" si="73">+O305+((L305/30)*$E$17)</f>
        <v>39.416666666666657</v>
      </c>
      <c r="S305" s="117">
        <f t="shared" ref="S305:S336" si="74">+(R305-O305)+(P305-M305)</f>
        <v>-215.25</v>
      </c>
      <c r="T305" s="120">
        <f t="shared" si="66"/>
        <v>0</v>
      </c>
      <c r="U305" s="116"/>
      <c r="V305" s="117">
        <f t="shared" si="67"/>
        <v>0</v>
      </c>
      <c r="W305" s="112" t="s">
        <v>522</v>
      </c>
    </row>
    <row r="306" spans="2:23" ht="14.25" customHeight="1">
      <c r="B306" s="114"/>
      <c r="C306" s="114">
        <v>103100457</v>
      </c>
      <c r="D306" s="131" t="s">
        <v>462</v>
      </c>
      <c r="E306" s="115" t="s">
        <v>44</v>
      </c>
      <c r="F306" s="116">
        <v>0</v>
      </c>
      <c r="G306" s="116">
        <v>0</v>
      </c>
      <c r="H306" s="116">
        <v>0</v>
      </c>
      <c r="I306" s="116">
        <v>0</v>
      </c>
      <c r="J306" s="116">
        <v>0</v>
      </c>
      <c r="K306" s="116">
        <v>0</v>
      </c>
      <c r="L306" s="117">
        <f t="shared" si="68"/>
        <v>0</v>
      </c>
      <c r="M306" s="118">
        <v>0</v>
      </c>
      <c r="N306" s="119">
        <f t="shared" si="69"/>
        <v>0</v>
      </c>
      <c r="O306" s="117">
        <f t="shared" si="70"/>
        <v>0</v>
      </c>
      <c r="P306" s="117">
        <f t="shared" si="71"/>
        <v>0</v>
      </c>
      <c r="Q306" s="117" t="str">
        <f t="shared" si="72"/>
        <v/>
      </c>
      <c r="R306" s="117">
        <f t="shared" si="73"/>
        <v>0</v>
      </c>
      <c r="S306" s="117">
        <f t="shared" si="74"/>
        <v>0</v>
      </c>
      <c r="T306" s="120">
        <f t="shared" si="66"/>
        <v>0</v>
      </c>
      <c r="U306" s="116"/>
      <c r="V306" s="117">
        <f t="shared" si="67"/>
        <v>0</v>
      </c>
      <c r="W306" s="112" t="s">
        <v>520</v>
      </c>
    </row>
    <row r="307" spans="2:23" ht="14.25" customHeight="1">
      <c r="B307" s="114"/>
      <c r="C307" s="114">
        <v>103100459</v>
      </c>
      <c r="D307" s="131" t="s">
        <v>463</v>
      </c>
      <c r="E307" s="114" t="s">
        <v>44</v>
      </c>
      <c r="F307" s="116">
        <v>2</v>
      </c>
      <c r="G307" s="116">
        <v>0</v>
      </c>
      <c r="H307" s="116">
        <v>3</v>
      </c>
      <c r="I307" s="116">
        <v>51</v>
      </c>
      <c r="J307" s="116">
        <v>0</v>
      </c>
      <c r="K307" s="116">
        <v>3</v>
      </c>
      <c r="L307" s="117">
        <f t="shared" si="68"/>
        <v>9.8333333333333339</v>
      </c>
      <c r="M307" s="118">
        <v>5</v>
      </c>
      <c r="N307" s="119">
        <f t="shared" si="69"/>
        <v>-4.8333333333333339</v>
      </c>
      <c r="O307" s="117">
        <f t="shared" si="70"/>
        <v>2.6222222222222196</v>
      </c>
      <c r="P307" s="117">
        <f t="shared" si="71"/>
        <v>5.2444444444444418</v>
      </c>
      <c r="Q307" s="117" t="str">
        <f t="shared" si="72"/>
        <v>*</v>
      </c>
      <c r="R307" s="117">
        <f t="shared" si="73"/>
        <v>14.094444444444441</v>
      </c>
      <c r="S307" s="117">
        <f t="shared" si="74"/>
        <v>11.716666666666663</v>
      </c>
      <c r="T307" s="120">
        <v>5</v>
      </c>
      <c r="U307" s="116"/>
      <c r="V307" s="117">
        <f t="shared" si="67"/>
        <v>5</v>
      </c>
      <c r="W307" s="112" t="s">
        <v>521</v>
      </c>
    </row>
    <row r="308" spans="2:23" ht="14.25" customHeight="1">
      <c r="B308" s="114"/>
      <c r="C308" s="114">
        <v>103100460</v>
      </c>
      <c r="D308" s="131" t="s">
        <v>464</v>
      </c>
      <c r="E308" s="114" t="s">
        <v>44</v>
      </c>
      <c r="F308" s="116">
        <v>0</v>
      </c>
      <c r="G308" s="116">
        <v>0</v>
      </c>
      <c r="H308" s="116">
        <v>0</v>
      </c>
      <c r="I308" s="116">
        <v>0</v>
      </c>
      <c r="J308" s="116">
        <v>0</v>
      </c>
      <c r="K308" s="116">
        <v>0</v>
      </c>
      <c r="L308" s="117">
        <f t="shared" si="68"/>
        <v>0</v>
      </c>
      <c r="M308" s="118">
        <v>0</v>
      </c>
      <c r="N308" s="119">
        <f t="shared" si="69"/>
        <v>0</v>
      </c>
      <c r="O308" s="117">
        <f t="shared" si="70"/>
        <v>0</v>
      </c>
      <c r="P308" s="117">
        <f t="shared" si="71"/>
        <v>0</v>
      </c>
      <c r="Q308" s="117" t="str">
        <f t="shared" si="72"/>
        <v/>
      </c>
      <c r="R308" s="117">
        <f t="shared" si="73"/>
        <v>0</v>
      </c>
      <c r="S308" s="117">
        <f t="shared" si="74"/>
        <v>0</v>
      </c>
      <c r="T308" s="120">
        <f t="shared" si="66"/>
        <v>0</v>
      </c>
      <c r="U308" s="116"/>
      <c r="V308" s="117">
        <f t="shared" si="67"/>
        <v>0</v>
      </c>
      <c r="W308" s="112" t="s">
        <v>520</v>
      </c>
    </row>
    <row r="309" spans="2:23" ht="14.25" customHeight="1">
      <c r="B309" s="114"/>
      <c r="C309" s="114">
        <v>103100461</v>
      </c>
      <c r="D309" s="131" t="s">
        <v>465</v>
      </c>
      <c r="E309" s="114" t="s">
        <v>44</v>
      </c>
      <c r="F309" s="116">
        <v>0</v>
      </c>
      <c r="G309" s="116">
        <v>4</v>
      </c>
      <c r="H309" s="116">
        <v>4</v>
      </c>
      <c r="I309" s="116">
        <v>112</v>
      </c>
      <c r="J309" s="116">
        <v>4</v>
      </c>
      <c r="K309" s="116">
        <v>0</v>
      </c>
      <c r="L309" s="117">
        <f t="shared" si="68"/>
        <v>20.666666666666668</v>
      </c>
      <c r="M309" s="118">
        <v>6</v>
      </c>
      <c r="N309" s="119">
        <f t="shared" si="69"/>
        <v>-14.666666666666668</v>
      </c>
      <c r="O309" s="117">
        <f t="shared" si="70"/>
        <v>5.5111111111111057</v>
      </c>
      <c r="P309" s="117">
        <f t="shared" si="71"/>
        <v>11.022222222222217</v>
      </c>
      <c r="Q309" s="117" t="str">
        <f t="shared" si="72"/>
        <v>*</v>
      </c>
      <c r="R309" s="117">
        <f t="shared" si="73"/>
        <v>29.622222222222216</v>
      </c>
      <c r="S309" s="117">
        <f t="shared" si="74"/>
        <v>29.133333333333326</v>
      </c>
      <c r="T309" s="120">
        <v>0</v>
      </c>
      <c r="U309" s="116"/>
      <c r="V309" s="117">
        <f t="shared" si="67"/>
        <v>0</v>
      </c>
      <c r="W309" s="112" t="s">
        <v>521</v>
      </c>
    </row>
    <row r="310" spans="2:23" ht="14.25" customHeight="1">
      <c r="B310" s="114"/>
      <c r="C310" s="114">
        <v>103100462</v>
      </c>
      <c r="D310" s="131" t="s">
        <v>408</v>
      </c>
      <c r="E310" s="115" t="s">
        <v>11</v>
      </c>
      <c r="F310" s="116">
        <v>0</v>
      </c>
      <c r="G310" s="116">
        <v>0</v>
      </c>
      <c r="H310" s="116">
        <v>0</v>
      </c>
      <c r="I310" s="116">
        <v>0</v>
      </c>
      <c r="J310" s="116">
        <v>0</v>
      </c>
      <c r="K310" s="116">
        <v>0</v>
      </c>
      <c r="L310" s="117">
        <f t="shared" si="68"/>
        <v>0</v>
      </c>
      <c r="M310" s="118">
        <v>0</v>
      </c>
      <c r="N310" s="119">
        <f t="shared" si="69"/>
        <v>0</v>
      </c>
      <c r="O310" s="117">
        <f t="shared" si="70"/>
        <v>0</v>
      </c>
      <c r="P310" s="117">
        <f t="shared" si="71"/>
        <v>0</v>
      </c>
      <c r="Q310" s="117" t="str">
        <f t="shared" si="72"/>
        <v/>
      </c>
      <c r="R310" s="117">
        <f t="shared" si="73"/>
        <v>0</v>
      </c>
      <c r="S310" s="117">
        <f t="shared" si="74"/>
        <v>0</v>
      </c>
      <c r="T310" s="120">
        <f t="shared" si="66"/>
        <v>0</v>
      </c>
      <c r="U310" s="116"/>
      <c r="V310" s="117">
        <f t="shared" si="67"/>
        <v>0</v>
      </c>
      <c r="W310" s="112" t="s">
        <v>522</v>
      </c>
    </row>
    <row r="311" spans="2:23" ht="14.25" customHeight="1">
      <c r="B311" s="114"/>
      <c r="C311" s="114">
        <v>103100464</v>
      </c>
      <c r="D311" s="131" t="s">
        <v>144</v>
      </c>
      <c r="E311" s="115" t="s">
        <v>44</v>
      </c>
      <c r="F311" s="116">
        <v>405</v>
      </c>
      <c r="G311" s="116">
        <v>390</v>
      </c>
      <c r="H311" s="116">
        <v>360</v>
      </c>
      <c r="I311" s="116">
        <v>270</v>
      </c>
      <c r="J311" s="116">
        <v>400</v>
      </c>
      <c r="K311" s="116">
        <v>430</v>
      </c>
      <c r="L311" s="117">
        <f t="shared" si="68"/>
        <v>375.83333333333331</v>
      </c>
      <c r="M311" s="118">
        <v>40</v>
      </c>
      <c r="N311" s="119">
        <f t="shared" si="69"/>
        <v>-335.83333333333331</v>
      </c>
      <c r="O311" s="117">
        <f t="shared" si="70"/>
        <v>100.22222222222211</v>
      </c>
      <c r="P311" s="117">
        <f t="shared" si="71"/>
        <v>200.44444444444434</v>
      </c>
      <c r="Q311" s="117" t="str">
        <f t="shared" si="72"/>
        <v>*</v>
      </c>
      <c r="R311" s="117">
        <f t="shared" si="73"/>
        <v>538.69444444444434</v>
      </c>
      <c r="S311" s="117">
        <f t="shared" si="74"/>
        <v>598.91666666666652</v>
      </c>
      <c r="T311" s="120">
        <f t="shared" si="66"/>
        <v>600</v>
      </c>
      <c r="U311" s="116"/>
      <c r="V311" s="117">
        <f t="shared" si="67"/>
        <v>600</v>
      </c>
      <c r="W311" s="112" t="s">
        <v>521</v>
      </c>
    </row>
    <row r="312" spans="2:23" ht="14.25" customHeight="1">
      <c r="B312" s="116"/>
      <c r="C312" s="116">
        <v>103100465</v>
      </c>
      <c r="D312" s="132" t="s">
        <v>409</v>
      </c>
      <c r="E312" s="116" t="s">
        <v>11</v>
      </c>
      <c r="F312" s="116">
        <v>0</v>
      </c>
      <c r="G312" s="116">
        <v>0</v>
      </c>
      <c r="H312" s="116">
        <v>0</v>
      </c>
      <c r="I312" s="116">
        <v>0</v>
      </c>
      <c r="J312" s="116">
        <v>0</v>
      </c>
      <c r="K312" s="116">
        <v>0</v>
      </c>
      <c r="L312" s="117">
        <f t="shared" si="68"/>
        <v>0</v>
      </c>
      <c r="M312" s="118">
        <v>0</v>
      </c>
      <c r="N312" s="119">
        <f t="shared" si="69"/>
        <v>0</v>
      </c>
      <c r="O312" s="117">
        <f t="shared" si="70"/>
        <v>0</v>
      </c>
      <c r="P312" s="117">
        <f t="shared" si="71"/>
        <v>0</v>
      </c>
      <c r="Q312" s="117" t="str">
        <f t="shared" si="72"/>
        <v/>
      </c>
      <c r="R312" s="117">
        <f t="shared" si="73"/>
        <v>0</v>
      </c>
      <c r="S312" s="117">
        <f t="shared" si="74"/>
        <v>0</v>
      </c>
      <c r="T312" s="120">
        <f t="shared" si="66"/>
        <v>0</v>
      </c>
      <c r="U312" s="116"/>
      <c r="V312" s="117">
        <f t="shared" si="67"/>
        <v>0</v>
      </c>
      <c r="W312" s="112" t="e">
        <v>#N/A</v>
      </c>
    </row>
    <row r="313" spans="2:23" ht="14.25" customHeight="1">
      <c r="B313" s="114"/>
      <c r="C313" s="114">
        <v>103100470</v>
      </c>
      <c r="D313" s="131" t="s">
        <v>172</v>
      </c>
      <c r="E313" s="114" t="s">
        <v>444</v>
      </c>
      <c r="F313" s="116">
        <v>0</v>
      </c>
      <c r="G313" s="116">
        <v>3</v>
      </c>
      <c r="H313" s="116">
        <v>2</v>
      </c>
      <c r="I313" s="116">
        <v>2</v>
      </c>
      <c r="J313" s="116">
        <v>3</v>
      </c>
      <c r="K313" s="116">
        <v>4</v>
      </c>
      <c r="L313" s="117">
        <f t="shared" si="68"/>
        <v>2.3333333333333335</v>
      </c>
      <c r="M313" s="118">
        <v>27</v>
      </c>
      <c r="N313" s="119">
        <f t="shared" si="69"/>
        <v>24.666666666666668</v>
      </c>
      <c r="O313" s="117">
        <f t="shared" si="70"/>
        <v>0.62222222222222157</v>
      </c>
      <c r="P313" s="117">
        <f t="shared" si="71"/>
        <v>1.2444444444444438</v>
      </c>
      <c r="Q313" s="117" t="str">
        <f t="shared" si="72"/>
        <v/>
      </c>
      <c r="R313" s="117">
        <f t="shared" si="73"/>
        <v>3.3444444444444441</v>
      </c>
      <c r="S313" s="117">
        <f t="shared" si="74"/>
        <v>-23.033333333333335</v>
      </c>
      <c r="T313" s="120">
        <f t="shared" si="66"/>
        <v>0</v>
      </c>
      <c r="U313" s="116"/>
      <c r="V313" s="117">
        <f t="shared" si="67"/>
        <v>0</v>
      </c>
      <c r="W313" s="112" t="s">
        <v>521</v>
      </c>
    </row>
    <row r="314" spans="2:23" ht="14.25" customHeight="1">
      <c r="B314" s="114"/>
      <c r="C314" s="114">
        <v>103100471</v>
      </c>
      <c r="D314" s="131" t="s">
        <v>116</v>
      </c>
      <c r="E314" s="115" t="s">
        <v>44</v>
      </c>
      <c r="F314" s="116">
        <v>0</v>
      </c>
      <c r="G314" s="116">
        <v>0</v>
      </c>
      <c r="H314" s="116">
        <v>0</v>
      </c>
      <c r="I314" s="116">
        <v>0</v>
      </c>
      <c r="J314" s="116">
        <v>0</v>
      </c>
      <c r="K314" s="116">
        <v>60</v>
      </c>
      <c r="L314" s="117">
        <f t="shared" si="68"/>
        <v>10</v>
      </c>
      <c r="M314" s="118">
        <v>90</v>
      </c>
      <c r="N314" s="119">
        <f t="shared" si="69"/>
        <v>80</v>
      </c>
      <c r="O314" s="117">
        <f t="shared" si="70"/>
        <v>2.6666666666666639</v>
      </c>
      <c r="P314" s="117">
        <f t="shared" si="71"/>
        <v>5.3333333333333304</v>
      </c>
      <c r="Q314" s="117" t="str">
        <f t="shared" si="72"/>
        <v/>
      </c>
      <c r="R314" s="117">
        <f t="shared" si="73"/>
        <v>14.33333333333333</v>
      </c>
      <c r="S314" s="117">
        <f t="shared" si="74"/>
        <v>-73</v>
      </c>
      <c r="T314" s="120">
        <f t="shared" si="66"/>
        <v>0</v>
      </c>
      <c r="U314" s="116"/>
      <c r="V314" s="117">
        <f t="shared" si="67"/>
        <v>0</v>
      </c>
      <c r="W314" s="112" t="s">
        <v>522</v>
      </c>
    </row>
    <row r="315" spans="2:23" ht="14.25" customHeight="1">
      <c r="B315" s="114"/>
      <c r="C315" s="114">
        <v>103100472</v>
      </c>
      <c r="D315" s="131" t="s">
        <v>265</v>
      </c>
      <c r="E315" s="114" t="s">
        <v>445</v>
      </c>
      <c r="F315" s="116">
        <v>0</v>
      </c>
      <c r="G315" s="116">
        <v>0</v>
      </c>
      <c r="H315" s="116">
        <v>0</v>
      </c>
      <c r="I315" s="116">
        <v>0</v>
      </c>
      <c r="J315" s="116">
        <v>0</v>
      </c>
      <c r="K315" s="116">
        <v>0</v>
      </c>
      <c r="L315" s="117">
        <f t="shared" si="68"/>
        <v>0</v>
      </c>
      <c r="M315" s="118">
        <v>0</v>
      </c>
      <c r="N315" s="119">
        <f t="shared" si="69"/>
        <v>0</v>
      </c>
      <c r="O315" s="117">
        <f t="shared" si="70"/>
        <v>0</v>
      </c>
      <c r="P315" s="117">
        <f t="shared" si="71"/>
        <v>0</v>
      </c>
      <c r="Q315" s="117" t="str">
        <f t="shared" si="72"/>
        <v/>
      </c>
      <c r="R315" s="117">
        <f t="shared" si="73"/>
        <v>0</v>
      </c>
      <c r="S315" s="117">
        <f t="shared" si="74"/>
        <v>0</v>
      </c>
      <c r="T315" s="120">
        <f t="shared" si="66"/>
        <v>0</v>
      </c>
      <c r="U315" s="116"/>
      <c r="V315" s="117">
        <f t="shared" si="67"/>
        <v>0</v>
      </c>
      <c r="W315" s="112" t="s">
        <v>521</v>
      </c>
    </row>
    <row r="316" spans="2:23" ht="14.25" customHeight="1">
      <c r="B316" s="114"/>
      <c r="C316" s="114">
        <v>103100473</v>
      </c>
      <c r="D316" s="131" t="s">
        <v>343</v>
      </c>
      <c r="E316" s="114" t="s">
        <v>14</v>
      </c>
      <c r="F316" s="116">
        <v>0</v>
      </c>
      <c r="G316" s="116">
        <v>0</v>
      </c>
      <c r="H316" s="116">
        <v>0</v>
      </c>
      <c r="I316" s="116">
        <v>0</v>
      </c>
      <c r="J316" s="116">
        <v>0</v>
      </c>
      <c r="K316" s="116">
        <v>0</v>
      </c>
      <c r="L316" s="117">
        <f t="shared" si="68"/>
        <v>0</v>
      </c>
      <c r="M316" s="118">
        <v>0</v>
      </c>
      <c r="N316" s="119">
        <f t="shared" si="69"/>
        <v>0</v>
      </c>
      <c r="O316" s="117">
        <f t="shared" si="70"/>
        <v>0</v>
      </c>
      <c r="P316" s="117">
        <f t="shared" si="71"/>
        <v>0</v>
      </c>
      <c r="Q316" s="117" t="str">
        <f t="shared" si="72"/>
        <v/>
      </c>
      <c r="R316" s="117">
        <f t="shared" si="73"/>
        <v>0</v>
      </c>
      <c r="S316" s="117">
        <f t="shared" si="74"/>
        <v>0</v>
      </c>
      <c r="T316" s="120">
        <f t="shared" si="66"/>
        <v>0</v>
      </c>
      <c r="U316" s="116"/>
      <c r="V316" s="117">
        <f t="shared" si="67"/>
        <v>0</v>
      </c>
      <c r="W316" s="112" t="e">
        <v>#N/A</v>
      </c>
    </row>
    <row r="317" spans="2:23" ht="14.25" customHeight="1">
      <c r="B317" s="114"/>
      <c r="C317" s="114">
        <v>103100474</v>
      </c>
      <c r="D317" s="131" t="s">
        <v>365</v>
      </c>
      <c r="E317" s="114" t="s">
        <v>434</v>
      </c>
      <c r="F317" s="116">
        <v>0</v>
      </c>
      <c r="G317" s="116">
        <v>0</v>
      </c>
      <c r="H317" s="116">
        <v>0</v>
      </c>
      <c r="I317" s="116">
        <v>0</v>
      </c>
      <c r="J317" s="116">
        <v>0</v>
      </c>
      <c r="K317" s="116">
        <v>0</v>
      </c>
      <c r="L317" s="117">
        <f t="shared" si="68"/>
        <v>0</v>
      </c>
      <c r="M317" s="118">
        <v>0</v>
      </c>
      <c r="N317" s="119">
        <f t="shared" si="69"/>
        <v>0</v>
      </c>
      <c r="O317" s="117">
        <f t="shared" si="70"/>
        <v>0</v>
      </c>
      <c r="P317" s="117">
        <f t="shared" si="71"/>
        <v>0</v>
      </c>
      <c r="Q317" s="117" t="str">
        <f t="shared" si="72"/>
        <v/>
      </c>
      <c r="R317" s="117">
        <f t="shared" si="73"/>
        <v>0</v>
      </c>
      <c r="S317" s="117">
        <f t="shared" si="74"/>
        <v>0</v>
      </c>
      <c r="T317" s="120">
        <f t="shared" si="66"/>
        <v>0</v>
      </c>
      <c r="U317" s="116"/>
      <c r="V317" s="117">
        <f t="shared" si="67"/>
        <v>0</v>
      </c>
      <c r="W317" s="112" t="s">
        <v>520</v>
      </c>
    </row>
    <row r="318" spans="2:23" ht="14.25" customHeight="1">
      <c r="B318" s="114"/>
      <c r="C318" s="114">
        <v>103100475</v>
      </c>
      <c r="D318" s="131" t="s">
        <v>66</v>
      </c>
      <c r="E318" s="114" t="s">
        <v>44</v>
      </c>
      <c r="F318" s="116">
        <v>0</v>
      </c>
      <c r="G318" s="116">
        <v>0</v>
      </c>
      <c r="H318" s="116">
        <v>0</v>
      </c>
      <c r="I318" s="116">
        <v>0</v>
      </c>
      <c r="J318" s="116">
        <v>0</v>
      </c>
      <c r="K318" s="116">
        <v>0</v>
      </c>
      <c r="L318" s="117">
        <f t="shared" si="68"/>
        <v>0</v>
      </c>
      <c r="M318" s="118">
        <v>0</v>
      </c>
      <c r="N318" s="119">
        <f t="shared" si="69"/>
        <v>0</v>
      </c>
      <c r="O318" s="117">
        <f t="shared" si="70"/>
        <v>0</v>
      </c>
      <c r="P318" s="117">
        <f t="shared" si="71"/>
        <v>0</v>
      </c>
      <c r="Q318" s="117" t="str">
        <f t="shared" si="72"/>
        <v/>
      </c>
      <c r="R318" s="117">
        <f t="shared" si="73"/>
        <v>0</v>
      </c>
      <c r="S318" s="117">
        <f t="shared" si="74"/>
        <v>0</v>
      </c>
      <c r="T318" s="120">
        <f t="shared" si="66"/>
        <v>0</v>
      </c>
      <c r="U318" s="116"/>
      <c r="V318" s="117">
        <f t="shared" si="67"/>
        <v>0</v>
      </c>
      <c r="W318" s="112" t="e">
        <v>#N/A</v>
      </c>
    </row>
    <row r="319" spans="2:23" ht="14.25" customHeight="1">
      <c r="B319" s="114"/>
      <c r="C319" s="114">
        <v>103100476</v>
      </c>
      <c r="D319" s="131" t="s">
        <v>309</v>
      </c>
      <c r="E319" s="114" t="s">
        <v>430</v>
      </c>
      <c r="F319" s="116">
        <v>0</v>
      </c>
      <c r="G319" s="116">
        <v>0</v>
      </c>
      <c r="H319" s="116">
        <v>0</v>
      </c>
      <c r="I319" s="116">
        <v>0</v>
      </c>
      <c r="J319" s="116">
        <v>0</v>
      </c>
      <c r="K319" s="116">
        <v>0</v>
      </c>
      <c r="L319" s="117">
        <f t="shared" si="68"/>
        <v>0</v>
      </c>
      <c r="M319" s="118">
        <v>0</v>
      </c>
      <c r="N319" s="119">
        <f t="shared" si="69"/>
        <v>0</v>
      </c>
      <c r="O319" s="117">
        <f t="shared" si="70"/>
        <v>0</v>
      </c>
      <c r="P319" s="117">
        <f t="shared" si="71"/>
        <v>0</v>
      </c>
      <c r="Q319" s="117" t="str">
        <f t="shared" si="72"/>
        <v/>
      </c>
      <c r="R319" s="117">
        <f t="shared" si="73"/>
        <v>0</v>
      </c>
      <c r="S319" s="117">
        <f t="shared" si="74"/>
        <v>0</v>
      </c>
      <c r="T319" s="120">
        <f t="shared" si="66"/>
        <v>0</v>
      </c>
      <c r="U319" s="116"/>
      <c r="V319" s="117">
        <f t="shared" si="67"/>
        <v>0</v>
      </c>
      <c r="W319" s="112" t="s">
        <v>520</v>
      </c>
    </row>
    <row r="320" spans="2:23" ht="14.25" customHeight="1">
      <c r="B320" s="114"/>
      <c r="C320" s="114">
        <v>103100477</v>
      </c>
      <c r="D320" s="131" t="s">
        <v>446</v>
      </c>
      <c r="E320" s="114" t="s">
        <v>44</v>
      </c>
      <c r="F320" s="116">
        <v>0</v>
      </c>
      <c r="G320" s="116">
        <v>0</v>
      </c>
      <c r="H320" s="116">
        <v>0</v>
      </c>
      <c r="I320" s="116">
        <v>0</v>
      </c>
      <c r="J320" s="116">
        <v>0</v>
      </c>
      <c r="K320" s="116">
        <v>30</v>
      </c>
      <c r="L320" s="117">
        <f t="shared" si="68"/>
        <v>5</v>
      </c>
      <c r="M320" s="118">
        <v>490</v>
      </c>
      <c r="N320" s="119">
        <f t="shared" si="69"/>
        <v>485</v>
      </c>
      <c r="O320" s="117">
        <f t="shared" si="70"/>
        <v>1.3333333333333319</v>
      </c>
      <c r="P320" s="117">
        <f t="shared" si="71"/>
        <v>2.6666666666666652</v>
      </c>
      <c r="Q320" s="117" t="str">
        <f t="shared" si="72"/>
        <v/>
      </c>
      <c r="R320" s="117">
        <f t="shared" si="73"/>
        <v>7.1666666666666652</v>
      </c>
      <c r="S320" s="117">
        <f t="shared" si="74"/>
        <v>-481.5</v>
      </c>
      <c r="T320" s="120">
        <f t="shared" si="66"/>
        <v>0</v>
      </c>
      <c r="U320" s="116"/>
      <c r="V320" s="117">
        <f t="shared" si="67"/>
        <v>0</v>
      </c>
      <c r="W320" s="112" t="s">
        <v>521</v>
      </c>
    </row>
    <row r="321" spans="2:23" ht="14.25" customHeight="1">
      <c r="B321" s="114"/>
      <c r="C321" s="114">
        <v>103100478</v>
      </c>
      <c r="D321" s="131" t="s">
        <v>223</v>
      </c>
      <c r="E321" s="114" t="s">
        <v>44</v>
      </c>
      <c r="F321" s="116">
        <v>3365</v>
      </c>
      <c r="G321" s="116">
        <v>3470</v>
      </c>
      <c r="H321" s="116">
        <v>3614</v>
      </c>
      <c r="I321" s="116">
        <v>3049</v>
      </c>
      <c r="J321" s="116">
        <v>3239</v>
      </c>
      <c r="K321" s="116">
        <v>4070</v>
      </c>
      <c r="L321" s="117">
        <f t="shared" si="68"/>
        <v>3467.8333333333335</v>
      </c>
      <c r="M321" s="118">
        <v>5067</v>
      </c>
      <c r="N321" s="119">
        <f t="shared" si="69"/>
        <v>1599.1666666666665</v>
      </c>
      <c r="O321" s="117">
        <f t="shared" si="70"/>
        <v>924.75555555555457</v>
      </c>
      <c r="P321" s="117">
        <f t="shared" si="71"/>
        <v>1849.51111111111</v>
      </c>
      <c r="Q321" s="117" t="str">
        <f t="shared" si="72"/>
        <v/>
      </c>
      <c r="R321" s="117">
        <f t="shared" si="73"/>
        <v>4970.5611111111102</v>
      </c>
      <c r="S321" s="117">
        <f t="shared" si="74"/>
        <v>828.3166666666657</v>
      </c>
      <c r="T321" s="120">
        <v>1000</v>
      </c>
      <c r="U321" s="116"/>
      <c r="V321" s="117">
        <f t="shared" si="67"/>
        <v>1000</v>
      </c>
      <c r="W321" s="112" t="s">
        <v>520</v>
      </c>
    </row>
    <row r="322" spans="2:23" ht="14.25" customHeight="1">
      <c r="B322" s="121"/>
      <c r="C322" s="121">
        <v>103100482</v>
      </c>
      <c r="D322" s="131" t="s">
        <v>73</v>
      </c>
      <c r="E322" s="116" t="s">
        <v>44</v>
      </c>
      <c r="F322" s="116">
        <v>0</v>
      </c>
      <c r="G322" s="116">
        <v>0</v>
      </c>
      <c r="H322" s="116">
        <v>0</v>
      </c>
      <c r="I322" s="116">
        <v>0</v>
      </c>
      <c r="J322" s="116">
        <v>0</v>
      </c>
      <c r="K322" s="116">
        <v>0</v>
      </c>
      <c r="L322" s="117">
        <f t="shared" si="68"/>
        <v>0</v>
      </c>
      <c r="M322" s="118">
        <v>0</v>
      </c>
      <c r="N322" s="119">
        <f t="shared" si="69"/>
        <v>0</v>
      </c>
      <c r="O322" s="117">
        <f t="shared" si="70"/>
        <v>0</v>
      </c>
      <c r="P322" s="117">
        <f t="shared" si="71"/>
        <v>0</v>
      </c>
      <c r="Q322" s="117" t="str">
        <f t="shared" si="72"/>
        <v/>
      </c>
      <c r="R322" s="117">
        <f t="shared" si="73"/>
        <v>0</v>
      </c>
      <c r="S322" s="117">
        <f t="shared" si="74"/>
        <v>0</v>
      </c>
      <c r="T322" s="120">
        <f t="shared" si="66"/>
        <v>0</v>
      </c>
      <c r="U322" s="116"/>
      <c r="V322" s="117">
        <f t="shared" si="67"/>
        <v>0</v>
      </c>
      <c r="W322" s="112" t="s">
        <v>521</v>
      </c>
    </row>
    <row r="323" spans="2:23" ht="14.25" customHeight="1">
      <c r="B323" s="116"/>
      <c r="C323" s="116">
        <v>103100483</v>
      </c>
      <c r="D323" s="132" t="s">
        <v>183</v>
      </c>
      <c r="E323" s="116" t="s">
        <v>44</v>
      </c>
      <c r="F323" s="116">
        <v>0</v>
      </c>
      <c r="G323" s="116">
        <v>0</v>
      </c>
      <c r="H323" s="116">
        <v>0</v>
      </c>
      <c r="I323" s="116">
        <v>0</v>
      </c>
      <c r="J323" s="116">
        <v>0</v>
      </c>
      <c r="K323" s="116">
        <v>0</v>
      </c>
      <c r="L323" s="117">
        <f t="shared" si="68"/>
        <v>0</v>
      </c>
      <c r="M323" s="118">
        <v>0</v>
      </c>
      <c r="N323" s="119">
        <f t="shared" si="69"/>
        <v>0</v>
      </c>
      <c r="O323" s="117">
        <f t="shared" si="70"/>
        <v>0</v>
      </c>
      <c r="P323" s="117">
        <f t="shared" si="71"/>
        <v>0</v>
      </c>
      <c r="Q323" s="117" t="str">
        <f t="shared" si="72"/>
        <v/>
      </c>
      <c r="R323" s="117">
        <f t="shared" si="73"/>
        <v>0</v>
      </c>
      <c r="S323" s="117">
        <f t="shared" si="74"/>
        <v>0</v>
      </c>
      <c r="T323" s="120">
        <f t="shared" si="66"/>
        <v>0</v>
      </c>
      <c r="U323" s="116"/>
      <c r="V323" s="117">
        <f t="shared" si="67"/>
        <v>0</v>
      </c>
      <c r="W323" s="112" t="s">
        <v>522</v>
      </c>
    </row>
    <row r="324" spans="2:23" ht="14.25" customHeight="1">
      <c r="B324" s="114"/>
      <c r="C324" s="114">
        <v>103100484</v>
      </c>
      <c r="D324" s="131" t="s">
        <v>333</v>
      </c>
      <c r="E324" s="114" t="s">
        <v>44</v>
      </c>
      <c r="F324" s="116">
        <v>0</v>
      </c>
      <c r="G324" s="116">
        <v>0</v>
      </c>
      <c r="H324" s="116">
        <v>0</v>
      </c>
      <c r="I324" s="116">
        <v>0</v>
      </c>
      <c r="J324" s="116">
        <v>0</v>
      </c>
      <c r="K324" s="116">
        <v>0</v>
      </c>
      <c r="L324" s="117">
        <f t="shared" si="68"/>
        <v>0</v>
      </c>
      <c r="M324" s="118">
        <v>0</v>
      </c>
      <c r="N324" s="119">
        <f t="shared" ref="N324:N349" si="75">M324-L324</f>
        <v>0</v>
      </c>
      <c r="O324" s="117">
        <f t="shared" si="70"/>
        <v>0</v>
      </c>
      <c r="P324" s="117">
        <f t="shared" si="71"/>
        <v>0</v>
      </c>
      <c r="Q324" s="117" t="str">
        <f t="shared" si="72"/>
        <v/>
      </c>
      <c r="R324" s="117">
        <f t="shared" si="73"/>
        <v>0</v>
      </c>
      <c r="S324" s="117">
        <f t="shared" si="74"/>
        <v>0</v>
      </c>
      <c r="T324" s="120">
        <f t="shared" si="66"/>
        <v>0</v>
      </c>
      <c r="U324" s="116"/>
      <c r="V324" s="117">
        <f t="shared" si="67"/>
        <v>0</v>
      </c>
      <c r="W324" s="112" t="e">
        <v>#N/A</v>
      </c>
    </row>
    <row r="325" spans="2:23" ht="14.25" customHeight="1">
      <c r="B325" s="114"/>
      <c r="C325" s="114">
        <v>103100485</v>
      </c>
      <c r="D325" s="131" t="s">
        <v>415</v>
      </c>
      <c r="E325" s="115" t="s">
        <v>20</v>
      </c>
      <c r="F325" s="116">
        <v>0</v>
      </c>
      <c r="G325" s="116">
        <v>0</v>
      </c>
      <c r="H325" s="116">
        <v>0</v>
      </c>
      <c r="I325" s="116">
        <v>0</v>
      </c>
      <c r="J325" s="116">
        <v>0</v>
      </c>
      <c r="K325" s="116">
        <v>0</v>
      </c>
      <c r="L325" s="117">
        <f t="shared" si="68"/>
        <v>0</v>
      </c>
      <c r="M325" s="118">
        <v>0</v>
      </c>
      <c r="N325" s="119">
        <f t="shared" si="75"/>
        <v>0</v>
      </c>
      <c r="O325" s="117">
        <f t="shared" si="70"/>
        <v>0</v>
      </c>
      <c r="P325" s="117">
        <f t="shared" si="71"/>
        <v>0</v>
      </c>
      <c r="Q325" s="117" t="str">
        <f t="shared" si="72"/>
        <v/>
      </c>
      <c r="R325" s="117">
        <f t="shared" si="73"/>
        <v>0</v>
      </c>
      <c r="S325" s="117">
        <f t="shared" si="74"/>
        <v>0</v>
      </c>
      <c r="T325" s="120">
        <f t="shared" si="66"/>
        <v>0</v>
      </c>
      <c r="U325" s="116"/>
      <c r="V325" s="117">
        <f t="shared" si="67"/>
        <v>0</v>
      </c>
      <c r="W325" s="112" t="e">
        <v>#N/A</v>
      </c>
    </row>
    <row r="326" spans="2:23" ht="14.25" customHeight="1">
      <c r="B326" s="114"/>
      <c r="C326" s="114">
        <v>103100486</v>
      </c>
      <c r="D326" s="131" t="s">
        <v>221</v>
      </c>
      <c r="E326" s="115" t="s">
        <v>44</v>
      </c>
      <c r="F326" s="116">
        <v>1</v>
      </c>
      <c r="G326" s="116">
        <v>0</v>
      </c>
      <c r="H326" s="116">
        <v>0</v>
      </c>
      <c r="I326" s="116">
        <v>0</v>
      </c>
      <c r="J326" s="116">
        <v>0</v>
      </c>
      <c r="K326" s="116">
        <v>0</v>
      </c>
      <c r="L326" s="117">
        <f t="shared" si="68"/>
        <v>0.16666666666666666</v>
      </c>
      <c r="M326" s="118">
        <v>35</v>
      </c>
      <c r="N326" s="119">
        <f t="shared" si="75"/>
        <v>34.833333333333336</v>
      </c>
      <c r="O326" s="117">
        <f t="shared" si="70"/>
        <v>4.4444444444444398E-2</v>
      </c>
      <c r="P326" s="117">
        <f t="shared" si="71"/>
        <v>8.8888888888888837E-2</v>
      </c>
      <c r="Q326" s="117" t="str">
        <f t="shared" si="72"/>
        <v/>
      </c>
      <c r="R326" s="117">
        <f t="shared" si="73"/>
        <v>0.23888888888888882</v>
      </c>
      <c r="S326" s="117">
        <f t="shared" si="74"/>
        <v>-34.716666666666669</v>
      </c>
      <c r="T326" s="120">
        <f t="shared" si="66"/>
        <v>0</v>
      </c>
      <c r="U326" s="116"/>
      <c r="V326" s="117">
        <f t="shared" si="67"/>
        <v>0</v>
      </c>
      <c r="W326" s="112" t="s">
        <v>520</v>
      </c>
    </row>
    <row r="327" spans="2:23" ht="14.25" customHeight="1">
      <c r="B327" s="114"/>
      <c r="C327" s="114">
        <v>103100487</v>
      </c>
      <c r="D327" s="131" t="s">
        <v>220</v>
      </c>
      <c r="E327" s="114" t="s">
        <v>44</v>
      </c>
      <c r="F327" s="116">
        <v>810</v>
      </c>
      <c r="G327" s="116">
        <v>525</v>
      </c>
      <c r="H327" s="116">
        <v>515</v>
      </c>
      <c r="I327" s="116">
        <v>520</v>
      </c>
      <c r="J327" s="116">
        <v>300</v>
      </c>
      <c r="K327" s="116">
        <v>380</v>
      </c>
      <c r="L327" s="117">
        <f t="shared" si="68"/>
        <v>508.33333333333331</v>
      </c>
      <c r="M327" s="118">
        <v>768</v>
      </c>
      <c r="N327" s="119">
        <f t="shared" si="75"/>
        <v>259.66666666666669</v>
      </c>
      <c r="O327" s="117">
        <f t="shared" si="70"/>
        <v>135.5555555555554</v>
      </c>
      <c r="P327" s="117">
        <f t="shared" si="71"/>
        <v>271.11111111111097</v>
      </c>
      <c r="Q327" s="117" t="str">
        <f t="shared" si="72"/>
        <v/>
      </c>
      <c r="R327" s="117">
        <f t="shared" si="73"/>
        <v>728.61111111111097</v>
      </c>
      <c r="S327" s="117">
        <f t="shared" si="74"/>
        <v>96.166666666666515</v>
      </c>
      <c r="T327" s="120">
        <v>200</v>
      </c>
      <c r="U327" s="116"/>
      <c r="V327" s="117">
        <f t="shared" si="67"/>
        <v>200</v>
      </c>
      <c r="W327" s="112" t="s">
        <v>521</v>
      </c>
    </row>
    <row r="328" spans="2:23" ht="14.25" customHeight="1">
      <c r="B328" s="116"/>
      <c r="C328" s="116">
        <v>103100488</v>
      </c>
      <c r="D328" s="132" t="s">
        <v>165</v>
      </c>
      <c r="E328" s="116" t="s">
        <v>433</v>
      </c>
      <c r="F328" s="116">
        <v>3</v>
      </c>
      <c r="G328" s="116">
        <v>2</v>
      </c>
      <c r="H328" s="116">
        <v>1</v>
      </c>
      <c r="I328" s="116">
        <v>4</v>
      </c>
      <c r="J328" s="116">
        <v>3</v>
      </c>
      <c r="K328" s="116">
        <v>5</v>
      </c>
      <c r="L328" s="117">
        <f t="shared" si="68"/>
        <v>3</v>
      </c>
      <c r="M328" s="118">
        <v>1</v>
      </c>
      <c r="N328" s="119">
        <f t="shared" si="75"/>
        <v>-2</v>
      </c>
      <c r="O328" s="117">
        <f t="shared" si="70"/>
        <v>0.79999999999999916</v>
      </c>
      <c r="P328" s="117">
        <f t="shared" si="71"/>
        <v>1.5999999999999992</v>
      </c>
      <c r="Q328" s="117" t="str">
        <f t="shared" si="72"/>
        <v>*</v>
      </c>
      <c r="R328" s="117">
        <f t="shared" si="73"/>
        <v>4.2999999999999989</v>
      </c>
      <c r="S328" s="117">
        <f t="shared" si="74"/>
        <v>4.0999999999999996</v>
      </c>
      <c r="T328" s="120">
        <v>6</v>
      </c>
      <c r="U328" s="116"/>
      <c r="V328" s="117">
        <f t="shared" si="67"/>
        <v>6</v>
      </c>
      <c r="W328" s="112" t="s">
        <v>521</v>
      </c>
    </row>
    <row r="329" spans="2:23" ht="14.25" customHeight="1">
      <c r="B329" s="116"/>
      <c r="C329" s="116">
        <v>103100489</v>
      </c>
      <c r="D329" s="132" t="s">
        <v>106</v>
      </c>
      <c r="E329" s="116" t="s">
        <v>19</v>
      </c>
      <c r="F329" s="116">
        <v>0</v>
      </c>
      <c r="G329" s="116">
        <v>0</v>
      </c>
      <c r="H329" s="116">
        <v>0</v>
      </c>
      <c r="I329" s="116">
        <v>0</v>
      </c>
      <c r="J329" s="116">
        <v>0</v>
      </c>
      <c r="K329" s="116">
        <v>0</v>
      </c>
      <c r="L329" s="117">
        <f t="shared" si="68"/>
        <v>0</v>
      </c>
      <c r="M329" s="118">
        <v>0</v>
      </c>
      <c r="N329" s="119">
        <f t="shared" si="75"/>
        <v>0</v>
      </c>
      <c r="O329" s="117">
        <f t="shared" si="70"/>
        <v>0</v>
      </c>
      <c r="P329" s="117">
        <f t="shared" si="71"/>
        <v>0</v>
      </c>
      <c r="Q329" s="117" t="str">
        <f t="shared" si="72"/>
        <v/>
      </c>
      <c r="R329" s="117">
        <f t="shared" si="73"/>
        <v>0</v>
      </c>
      <c r="S329" s="117">
        <f t="shared" si="74"/>
        <v>0</v>
      </c>
      <c r="T329" s="120">
        <f t="shared" si="66"/>
        <v>0</v>
      </c>
      <c r="U329" s="116"/>
      <c r="V329" s="117">
        <f t="shared" si="67"/>
        <v>0</v>
      </c>
      <c r="W329" s="112" t="e">
        <v>#N/A</v>
      </c>
    </row>
    <row r="330" spans="2:23" ht="14.25" customHeight="1">
      <c r="B330" s="114"/>
      <c r="C330" s="114">
        <v>103100490</v>
      </c>
      <c r="D330" s="131" t="s">
        <v>105</v>
      </c>
      <c r="E330" s="114" t="s">
        <v>44</v>
      </c>
      <c r="F330" s="116">
        <v>49</v>
      </c>
      <c r="G330" s="116">
        <v>35</v>
      </c>
      <c r="H330" s="116">
        <v>47</v>
      </c>
      <c r="I330" s="116">
        <v>80</v>
      </c>
      <c r="J330" s="116">
        <v>126</v>
      </c>
      <c r="K330" s="116">
        <v>78</v>
      </c>
      <c r="L330" s="117">
        <f t="shared" si="68"/>
        <v>69.166666666666671</v>
      </c>
      <c r="M330" s="118">
        <v>98</v>
      </c>
      <c r="N330" s="119">
        <f t="shared" si="75"/>
        <v>28.833333333333329</v>
      </c>
      <c r="O330" s="117">
        <f t="shared" si="70"/>
        <v>18.444444444444425</v>
      </c>
      <c r="P330" s="117">
        <f t="shared" si="71"/>
        <v>36.888888888888872</v>
      </c>
      <c r="Q330" s="117" t="str">
        <f t="shared" si="72"/>
        <v/>
      </c>
      <c r="R330" s="117">
        <f t="shared" si="73"/>
        <v>99.138888888888886</v>
      </c>
      <c r="S330" s="117">
        <f t="shared" si="74"/>
        <v>19.583333333333329</v>
      </c>
      <c r="T330" s="120">
        <f t="shared" si="66"/>
        <v>20</v>
      </c>
      <c r="U330" s="116"/>
      <c r="V330" s="117">
        <f t="shared" si="67"/>
        <v>20</v>
      </c>
      <c r="W330" s="112" t="s">
        <v>521</v>
      </c>
    </row>
    <row r="331" spans="2:23" ht="14.25" customHeight="1">
      <c r="B331" s="114"/>
      <c r="C331" s="114">
        <v>103100497</v>
      </c>
      <c r="D331" s="131" t="s">
        <v>294</v>
      </c>
      <c r="E331" s="114" t="s">
        <v>44</v>
      </c>
      <c r="F331" s="116">
        <v>0</v>
      </c>
      <c r="G331" s="116">
        <v>0</v>
      </c>
      <c r="H331" s="116">
        <v>0</v>
      </c>
      <c r="I331" s="116">
        <v>0</v>
      </c>
      <c r="J331" s="116">
        <v>0</v>
      </c>
      <c r="K331" s="116">
        <v>0</v>
      </c>
      <c r="L331" s="117">
        <f t="shared" si="68"/>
        <v>0</v>
      </c>
      <c r="M331" s="118">
        <v>0</v>
      </c>
      <c r="N331" s="119">
        <f t="shared" si="75"/>
        <v>0</v>
      </c>
      <c r="O331" s="117">
        <f t="shared" si="70"/>
        <v>0</v>
      </c>
      <c r="P331" s="117">
        <f t="shared" si="71"/>
        <v>0</v>
      </c>
      <c r="Q331" s="117" t="str">
        <f t="shared" si="72"/>
        <v/>
      </c>
      <c r="R331" s="117">
        <f t="shared" si="73"/>
        <v>0</v>
      </c>
      <c r="S331" s="117">
        <f t="shared" si="74"/>
        <v>0</v>
      </c>
      <c r="T331" s="120">
        <f t="shared" si="66"/>
        <v>0</v>
      </c>
      <c r="U331" s="116"/>
      <c r="V331" s="117">
        <f t="shared" si="67"/>
        <v>0</v>
      </c>
      <c r="W331" s="112" t="s">
        <v>521</v>
      </c>
    </row>
    <row r="332" spans="2:23" ht="14.25" customHeight="1">
      <c r="B332" s="116"/>
      <c r="C332" s="116">
        <v>103100498</v>
      </c>
      <c r="D332" s="132" t="s">
        <v>192</v>
      </c>
      <c r="E332" s="116" t="s">
        <v>447</v>
      </c>
      <c r="F332" s="116">
        <v>21</v>
      </c>
      <c r="G332" s="116">
        <v>5</v>
      </c>
      <c r="H332" s="116">
        <v>8</v>
      </c>
      <c r="I332" s="116">
        <v>12</v>
      </c>
      <c r="J332" s="116">
        <v>5</v>
      </c>
      <c r="K332" s="116">
        <v>6</v>
      </c>
      <c r="L332" s="117">
        <f t="shared" si="68"/>
        <v>9.5</v>
      </c>
      <c r="M332" s="118">
        <v>23</v>
      </c>
      <c r="N332" s="119">
        <f t="shared" si="75"/>
        <v>13.5</v>
      </c>
      <c r="O332" s="117">
        <f t="shared" si="70"/>
        <v>2.5333333333333306</v>
      </c>
      <c r="P332" s="117">
        <f t="shared" si="71"/>
        <v>5.0666666666666638</v>
      </c>
      <c r="Q332" s="117" t="str">
        <f t="shared" si="72"/>
        <v/>
      </c>
      <c r="R332" s="117">
        <f t="shared" si="73"/>
        <v>13.616666666666664</v>
      </c>
      <c r="S332" s="117">
        <f t="shared" si="74"/>
        <v>-6.850000000000005</v>
      </c>
      <c r="T332" s="120">
        <f t="shared" si="66"/>
        <v>0</v>
      </c>
      <c r="U332" s="116"/>
      <c r="V332" s="117">
        <f t="shared" si="67"/>
        <v>0</v>
      </c>
      <c r="W332" s="112" t="s">
        <v>521</v>
      </c>
    </row>
    <row r="333" spans="2:23" ht="14.25" customHeight="1">
      <c r="B333" s="114"/>
      <c r="C333" s="114">
        <v>103100499</v>
      </c>
      <c r="D333" s="131" t="s">
        <v>302</v>
      </c>
      <c r="E333" s="114" t="s">
        <v>44</v>
      </c>
      <c r="F333" s="116">
        <v>0</v>
      </c>
      <c r="G333" s="116">
        <v>0</v>
      </c>
      <c r="H333" s="116">
        <v>0</v>
      </c>
      <c r="I333" s="116">
        <v>0</v>
      </c>
      <c r="J333" s="116">
        <v>0</v>
      </c>
      <c r="K333" s="116">
        <v>0</v>
      </c>
      <c r="L333" s="117">
        <f t="shared" si="68"/>
        <v>0</v>
      </c>
      <c r="M333" s="118">
        <v>0</v>
      </c>
      <c r="N333" s="119">
        <f t="shared" si="75"/>
        <v>0</v>
      </c>
      <c r="O333" s="117">
        <f t="shared" si="70"/>
        <v>0</v>
      </c>
      <c r="P333" s="117">
        <f t="shared" si="71"/>
        <v>0</v>
      </c>
      <c r="Q333" s="117" t="str">
        <f t="shared" si="72"/>
        <v/>
      </c>
      <c r="R333" s="117">
        <f t="shared" si="73"/>
        <v>0</v>
      </c>
      <c r="S333" s="117">
        <f t="shared" si="74"/>
        <v>0</v>
      </c>
      <c r="T333" s="120">
        <f t="shared" si="66"/>
        <v>0</v>
      </c>
      <c r="U333" s="116"/>
      <c r="V333" s="117">
        <f t="shared" si="67"/>
        <v>0</v>
      </c>
      <c r="W333" s="112" t="s">
        <v>522</v>
      </c>
    </row>
    <row r="334" spans="2:23" ht="14.25" customHeight="1">
      <c r="B334" s="114"/>
      <c r="C334" s="114">
        <v>103100500</v>
      </c>
      <c r="D334" s="131" t="s">
        <v>301</v>
      </c>
      <c r="E334" s="114" t="s">
        <v>44</v>
      </c>
      <c r="F334" s="116">
        <v>0</v>
      </c>
      <c r="G334" s="116">
        <v>0</v>
      </c>
      <c r="H334" s="116">
        <v>0</v>
      </c>
      <c r="I334" s="116">
        <v>0</v>
      </c>
      <c r="J334" s="116">
        <v>0</v>
      </c>
      <c r="K334" s="116">
        <v>0</v>
      </c>
      <c r="L334" s="117">
        <f t="shared" si="68"/>
        <v>0</v>
      </c>
      <c r="M334" s="118">
        <v>0</v>
      </c>
      <c r="N334" s="119">
        <f t="shared" si="75"/>
        <v>0</v>
      </c>
      <c r="O334" s="117">
        <f t="shared" si="70"/>
        <v>0</v>
      </c>
      <c r="P334" s="117">
        <f t="shared" si="71"/>
        <v>0</v>
      </c>
      <c r="Q334" s="117" t="str">
        <f t="shared" si="72"/>
        <v/>
      </c>
      <c r="R334" s="117">
        <f t="shared" si="73"/>
        <v>0</v>
      </c>
      <c r="S334" s="117">
        <f t="shared" si="74"/>
        <v>0</v>
      </c>
      <c r="T334" s="120">
        <f t="shared" si="66"/>
        <v>0</v>
      </c>
      <c r="U334" s="116"/>
      <c r="V334" s="117">
        <f t="shared" si="67"/>
        <v>0</v>
      </c>
      <c r="W334" s="112" t="s">
        <v>522</v>
      </c>
    </row>
    <row r="335" spans="2:23" ht="14.25" customHeight="1">
      <c r="B335" s="114"/>
      <c r="C335" s="114">
        <v>103100501</v>
      </c>
      <c r="D335" s="131" t="s">
        <v>207</v>
      </c>
      <c r="E335" s="114" t="s">
        <v>44</v>
      </c>
      <c r="F335" s="116">
        <v>2035</v>
      </c>
      <c r="G335" s="116">
        <v>1765</v>
      </c>
      <c r="H335" s="116">
        <v>1935</v>
      </c>
      <c r="I335" s="116">
        <v>1855</v>
      </c>
      <c r="J335" s="116">
        <v>1670</v>
      </c>
      <c r="K335" s="116">
        <v>2100</v>
      </c>
      <c r="L335" s="117">
        <f t="shared" si="68"/>
        <v>1893.3333333333333</v>
      </c>
      <c r="M335" s="118">
        <v>2090</v>
      </c>
      <c r="N335" s="119">
        <f t="shared" si="75"/>
        <v>196.66666666666674</v>
      </c>
      <c r="O335" s="117">
        <f t="shared" si="70"/>
        <v>504.88888888888835</v>
      </c>
      <c r="P335" s="117">
        <f t="shared" si="71"/>
        <v>1009.7777777777771</v>
      </c>
      <c r="Q335" s="117" t="str">
        <f t="shared" si="72"/>
        <v/>
      </c>
      <c r="R335" s="117">
        <f t="shared" si="73"/>
        <v>2713.7777777777769</v>
      </c>
      <c r="S335" s="117">
        <f t="shared" si="74"/>
        <v>1128.6666666666658</v>
      </c>
      <c r="T335" s="120">
        <f t="shared" si="66"/>
        <v>1200</v>
      </c>
      <c r="U335" s="116"/>
      <c r="V335" s="117">
        <f t="shared" si="67"/>
        <v>1200</v>
      </c>
      <c r="W335" s="112" t="s">
        <v>521</v>
      </c>
    </row>
    <row r="336" spans="2:23" ht="14.25" customHeight="1">
      <c r="B336" s="116"/>
      <c r="C336" s="116">
        <v>103100504</v>
      </c>
      <c r="D336" s="132" t="s">
        <v>100</v>
      </c>
      <c r="E336" s="116" t="s">
        <v>44</v>
      </c>
      <c r="F336" s="116">
        <v>28</v>
      </c>
      <c r="G336" s="116">
        <v>44</v>
      </c>
      <c r="H336" s="116">
        <v>60</v>
      </c>
      <c r="I336" s="116">
        <v>30</v>
      </c>
      <c r="J336" s="116">
        <v>74</v>
      </c>
      <c r="K336" s="116">
        <v>0</v>
      </c>
      <c r="L336" s="117">
        <f t="shared" si="68"/>
        <v>39.333333333333336</v>
      </c>
      <c r="M336" s="118">
        <v>224</v>
      </c>
      <c r="N336" s="119">
        <f t="shared" si="75"/>
        <v>184.66666666666666</v>
      </c>
      <c r="O336" s="117">
        <f t="shared" si="70"/>
        <v>10.488888888888878</v>
      </c>
      <c r="P336" s="117">
        <f t="shared" si="71"/>
        <v>20.977777777777767</v>
      </c>
      <c r="Q336" s="117" t="str">
        <f t="shared" si="72"/>
        <v/>
      </c>
      <c r="R336" s="117">
        <f t="shared" si="73"/>
        <v>56.377777777777766</v>
      </c>
      <c r="S336" s="117">
        <f t="shared" si="74"/>
        <v>-157.13333333333335</v>
      </c>
      <c r="T336" s="120">
        <f t="shared" si="66"/>
        <v>0</v>
      </c>
      <c r="U336" s="116"/>
      <c r="V336" s="117">
        <f t="shared" si="67"/>
        <v>0</v>
      </c>
      <c r="W336" s="112" t="s">
        <v>521</v>
      </c>
    </row>
    <row r="337" spans="2:23" ht="14.25" customHeight="1">
      <c r="B337" s="114"/>
      <c r="C337" s="114">
        <v>103100505</v>
      </c>
      <c r="D337" s="131" t="s">
        <v>257</v>
      </c>
      <c r="E337" s="114" t="s">
        <v>422</v>
      </c>
      <c r="F337" s="116">
        <v>0</v>
      </c>
      <c r="G337" s="116">
        <v>0</v>
      </c>
      <c r="H337" s="116">
        <v>0</v>
      </c>
      <c r="I337" s="116">
        <v>0</v>
      </c>
      <c r="J337" s="116">
        <v>0</v>
      </c>
      <c r="K337" s="116">
        <v>1</v>
      </c>
      <c r="L337" s="117">
        <f t="shared" si="68"/>
        <v>0.16666666666666666</v>
      </c>
      <c r="M337" s="118">
        <v>1</v>
      </c>
      <c r="N337" s="119">
        <f t="shared" si="75"/>
        <v>0.83333333333333337</v>
      </c>
      <c r="O337" s="117">
        <f t="shared" ref="O337:O349" si="76">+L337*(0.0333333333333333)*$E$16</f>
        <v>4.4444444444444398E-2</v>
      </c>
      <c r="P337" s="117">
        <f t="shared" ref="P337:P349" si="77">+O337+((L337/30)*$E$16)</f>
        <v>8.8888888888888837E-2</v>
      </c>
      <c r="Q337" s="117" t="str">
        <f t="shared" ref="Q337:Q349" si="78">IF(L337=0,"",IF(M337-P337&lt;=0,"*",""))</f>
        <v/>
      </c>
      <c r="R337" s="117">
        <f t="shared" ref="R337:R349" si="79">+O337+((L337/30)*$E$17)</f>
        <v>0.23888888888888882</v>
      </c>
      <c r="S337" s="117">
        <f t="shared" ref="S337:S349" si="80">+(R337-O337)+(P337-M337)</f>
        <v>-0.71666666666666679</v>
      </c>
      <c r="T337" s="120">
        <f t="shared" si="66"/>
        <v>0</v>
      </c>
      <c r="U337" s="116"/>
      <c r="V337" s="117">
        <f t="shared" si="67"/>
        <v>0</v>
      </c>
      <c r="W337" s="112" t="s">
        <v>523</v>
      </c>
    </row>
    <row r="338" spans="2:23" ht="14.25" customHeight="1">
      <c r="B338" s="114"/>
      <c r="C338" s="114">
        <v>103100506</v>
      </c>
      <c r="D338" s="131" t="s">
        <v>340</v>
      </c>
      <c r="E338" s="114" t="s">
        <v>44</v>
      </c>
      <c r="F338" s="116">
        <v>23</v>
      </c>
      <c r="G338" s="116">
        <v>0</v>
      </c>
      <c r="H338" s="116">
        <v>0</v>
      </c>
      <c r="I338" s="116">
        <v>0</v>
      </c>
      <c r="J338" s="116">
        <v>0</v>
      </c>
      <c r="K338" s="116">
        <v>0</v>
      </c>
      <c r="L338" s="117">
        <f t="shared" si="68"/>
        <v>3.8333333333333335</v>
      </c>
      <c r="M338" s="118">
        <v>77</v>
      </c>
      <c r="N338" s="119">
        <f t="shared" si="75"/>
        <v>73.166666666666671</v>
      </c>
      <c r="O338" s="117">
        <f t="shared" si="76"/>
        <v>1.0222222222222213</v>
      </c>
      <c r="P338" s="117">
        <f t="shared" si="77"/>
        <v>2.0444444444444434</v>
      </c>
      <c r="Q338" s="117" t="str">
        <f t="shared" si="78"/>
        <v/>
      </c>
      <c r="R338" s="117">
        <f t="shared" si="79"/>
        <v>5.4944444444444445</v>
      </c>
      <c r="S338" s="117">
        <f t="shared" si="80"/>
        <v>-70.483333333333334</v>
      </c>
      <c r="T338" s="120">
        <f t="shared" si="66"/>
        <v>0</v>
      </c>
      <c r="U338" s="116"/>
      <c r="V338" s="117">
        <f t="shared" si="67"/>
        <v>0</v>
      </c>
      <c r="W338" s="112" t="s">
        <v>521</v>
      </c>
    </row>
    <row r="339" spans="2:23" ht="14.25" customHeight="1">
      <c r="B339" s="114"/>
      <c r="C339" s="114">
        <v>103100519</v>
      </c>
      <c r="D339" s="131" t="s">
        <v>448</v>
      </c>
      <c r="E339" s="115" t="s">
        <v>449</v>
      </c>
      <c r="F339" s="116">
        <v>0</v>
      </c>
      <c r="G339" s="116">
        <v>0</v>
      </c>
      <c r="H339" s="116">
        <v>0</v>
      </c>
      <c r="I339" s="116">
        <v>0</v>
      </c>
      <c r="J339" s="116">
        <v>0</v>
      </c>
      <c r="K339" s="116">
        <v>0</v>
      </c>
      <c r="L339" s="117">
        <f t="shared" si="68"/>
        <v>0</v>
      </c>
      <c r="M339" s="118">
        <v>0</v>
      </c>
      <c r="N339" s="119">
        <f t="shared" si="75"/>
        <v>0</v>
      </c>
      <c r="O339" s="117">
        <f t="shared" si="76"/>
        <v>0</v>
      </c>
      <c r="P339" s="117">
        <f t="shared" si="77"/>
        <v>0</v>
      </c>
      <c r="Q339" s="117" t="str">
        <f t="shared" si="78"/>
        <v/>
      </c>
      <c r="R339" s="117">
        <f t="shared" si="79"/>
        <v>0</v>
      </c>
      <c r="S339" s="117">
        <f t="shared" si="80"/>
        <v>0</v>
      </c>
      <c r="T339" s="120">
        <f t="shared" si="66"/>
        <v>0</v>
      </c>
      <c r="U339" s="116"/>
      <c r="V339" s="117">
        <f t="shared" si="67"/>
        <v>0</v>
      </c>
      <c r="W339" s="112" t="e">
        <v>#N/A</v>
      </c>
    </row>
    <row r="340" spans="2:23" ht="14.25" customHeight="1">
      <c r="B340" s="114"/>
      <c r="C340" s="114">
        <v>103100520</v>
      </c>
      <c r="D340" s="131" t="s">
        <v>121</v>
      </c>
      <c r="E340" s="114" t="s">
        <v>44</v>
      </c>
      <c r="F340" s="116">
        <v>1800</v>
      </c>
      <c r="G340" s="116">
        <v>2352</v>
      </c>
      <c r="H340" s="116">
        <v>4046</v>
      </c>
      <c r="I340" s="116">
        <v>2926</v>
      </c>
      <c r="J340" s="116">
        <v>1950</v>
      </c>
      <c r="K340" s="116">
        <v>4930</v>
      </c>
      <c r="L340" s="117">
        <f t="shared" si="68"/>
        <v>3000.6666666666665</v>
      </c>
      <c r="M340" s="118">
        <v>1622</v>
      </c>
      <c r="N340" s="119">
        <f t="shared" si="75"/>
        <v>-1378.6666666666665</v>
      </c>
      <c r="O340" s="117">
        <f t="shared" si="76"/>
        <v>800.1777777777769</v>
      </c>
      <c r="P340" s="117">
        <f t="shared" si="77"/>
        <v>1600.3555555555545</v>
      </c>
      <c r="Q340" s="117" t="str">
        <f t="shared" si="78"/>
        <v/>
      </c>
      <c r="R340" s="117">
        <f t="shared" si="79"/>
        <v>4300.9555555555544</v>
      </c>
      <c r="S340" s="117">
        <f t="shared" si="80"/>
        <v>3479.1333333333318</v>
      </c>
      <c r="T340" s="120">
        <f t="shared" si="66"/>
        <v>3600</v>
      </c>
      <c r="U340" s="116"/>
      <c r="V340" s="117">
        <f t="shared" si="67"/>
        <v>3600</v>
      </c>
      <c r="W340" s="112" t="s">
        <v>521</v>
      </c>
    </row>
    <row r="341" spans="2:23" ht="14.25" customHeight="1">
      <c r="B341" s="114"/>
      <c r="C341" s="114">
        <v>103100521</v>
      </c>
      <c r="D341" s="131" t="s">
        <v>120</v>
      </c>
      <c r="E341" s="114" t="s">
        <v>44</v>
      </c>
      <c r="F341" s="116">
        <v>1860</v>
      </c>
      <c r="G341" s="116">
        <v>60</v>
      </c>
      <c r="H341" s="116">
        <v>0</v>
      </c>
      <c r="I341" s="116">
        <v>120</v>
      </c>
      <c r="J341" s="116">
        <v>390</v>
      </c>
      <c r="K341" s="116">
        <v>600</v>
      </c>
      <c r="L341" s="117">
        <f t="shared" si="68"/>
        <v>505</v>
      </c>
      <c r="M341" s="118">
        <v>5420</v>
      </c>
      <c r="N341" s="119">
        <f t="shared" si="75"/>
        <v>4915</v>
      </c>
      <c r="O341" s="117">
        <f t="shared" si="76"/>
        <v>134.66666666666652</v>
      </c>
      <c r="P341" s="117">
        <f t="shared" si="77"/>
        <v>269.33333333333314</v>
      </c>
      <c r="Q341" s="117" t="str">
        <f t="shared" si="78"/>
        <v/>
      </c>
      <c r="R341" s="117">
        <f t="shared" si="79"/>
        <v>723.83333333333314</v>
      </c>
      <c r="S341" s="117">
        <f t="shared" si="80"/>
        <v>-4561.5</v>
      </c>
      <c r="T341" s="120">
        <f t="shared" si="66"/>
        <v>0</v>
      </c>
      <c r="U341" s="116"/>
      <c r="V341" s="117">
        <f t="shared" si="67"/>
        <v>0</v>
      </c>
      <c r="W341" s="112" t="s">
        <v>521</v>
      </c>
    </row>
    <row r="342" spans="2:23" ht="14.25" customHeight="1">
      <c r="B342" s="114"/>
      <c r="C342" s="114">
        <v>103100523</v>
      </c>
      <c r="D342" s="131" t="s">
        <v>238</v>
      </c>
      <c r="E342" s="114" t="s">
        <v>44</v>
      </c>
      <c r="F342" s="116">
        <v>469</v>
      </c>
      <c r="G342" s="116">
        <v>0</v>
      </c>
      <c r="H342" s="116">
        <v>0</v>
      </c>
      <c r="I342" s="116">
        <v>0</v>
      </c>
      <c r="J342" s="116">
        <v>0</v>
      </c>
      <c r="K342" s="116">
        <v>8</v>
      </c>
      <c r="L342" s="117">
        <f t="shared" si="68"/>
        <v>79.5</v>
      </c>
      <c r="M342" s="118">
        <v>202</v>
      </c>
      <c r="N342" s="119">
        <f t="shared" si="75"/>
        <v>122.5</v>
      </c>
      <c r="O342" s="117">
        <f t="shared" si="76"/>
        <v>21.199999999999978</v>
      </c>
      <c r="P342" s="117">
        <f t="shared" si="77"/>
        <v>42.399999999999977</v>
      </c>
      <c r="Q342" s="117" t="str">
        <f t="shared" si="78"/>
        <v/>
      </c>
      <c r="R342" s="117">
        <f t="shared" si="79"/>
        <v>113.94999999999997</v>
      </c>
      <c r="S342" s="117">
        <f t="shared" si="80"/>
        <v>-66.850000000000023</v>
      </c>
      <c r="T342" s="120">
        <v>100</v>
      </c>
      <c r="U342" s="116"/>
      <c r="V342" s="117">
        <f t="shared" si="67"/>
        <v>100</v>
      </c>
      <c r="W342" s="112" t="s">
        <v>521</v>
      </c>
    </row>
    <row r="343" spans="2:23" ht="14.25" customHeight="1">
      <c r="B343" s="116"/>
      <c r="C343" s="116">
        <v>103100524</v>
      </c>
      <c r="D343" s="132" t="s">
        <v>337</v>
      </c>
      <c r="E343" s="116" t="s">
        <v>450</v>
      </c>
      <c r="F343" s="116">
        <v>52</v>
      </c>
      <c r="G343" s="116">
        <v>40</v>
      </c>
      <c r="H343" s="116">
        <v>28</v>
      </c>
      <c r="I343" s="116">
        <v>32</v>
      </c>
      <c r="J343" s="116">
        <v>56</v>
      </c>
      <c r="K343" s="116">
        <v>41</v>
      </c>
      <c r="L343" s="117">
        <f t="shared" si="68"/>
        <v>41.5</v>
      </c>
      <c r="M343" s="118">
        <v>64</v>
      </c>
      <c r="N343" s="119">
        <f t="shared" si="75"/>
        <v>22.5</v>
      </c>
      <c r="O343" s="117">
        <f t="shared" si="76"/>
        <v>11.066666666666656</v>
      </c>
      <c r="P343" s="117">
        <f t="shared" si="77"/>
        <v>22.133333333333322</v>
      </c>
      <c r="Q343" s="117" t="str">
        <f t="shared" si="78"/>
        <v/>
      </c>
      <c r="R343" s="117">
        <f t="shared" si="79"/>
        <v>59.48333333333332</v>
      </c>
      <c r="S343" s="117">
        <f t="shared" si="80"/>
        <v>6.5499999999999901</v>
      </c>
      <c r="T343" s="120">
        <v>10</v>
      </c>
      <c r="U343" s="116"/>
      <c r="V343" s="117">
        <f t="shared" si="67"/>
        <v>10</v>
      </c>
      <c r="W343" s="112" t="s">
        <v>521</v>
      </c>
    </row>
    <row r="344" spans="2:23" ht="14.25" customHeight="1">
      <c r="B344" s="114"/>
      <c r="C344" s="114">
        <v>103100526</v>
      </c>
      <c r="D344" s="131" t="s">
        <v>295</v>
      </c>
      <c r="E344" s="114" t="s">
        <v>44</v>
      </c>
      <c r="F344" s="116">
        <v>0</v>
      </c>
      <c r="G344" s="116">
        <v>0</v>
      </c>
      <c r="H344" s="116">
        <v>0</v>
      </c>
      <c r="I344" s="116">
        <v>0</v>
      </c>
      <c r="J344" s="116">
        <v>0</v>
      </c>
      <c r="K344" s="116">
        <v>0</v>
      </c>
      <c r="L344" s="117">
        <f t="shared" si="68"/>
        <v>0</v>
      </c>
      <c r="M344" s="118">
        <v>0</v>
      </c>
      <c r="N344" s="119">
        <f t="shared" si="75"/>
        <v>0</v>
      </c>
      <c r="O344" s="117">
        <f t="shared" si="76"/>
        <v>0</v>
      </c>
      <c r="P344" s="117">
        <f t="shared" si="77"/>
        <v>0</v>
      </c>
      <c r="Q344" s="117" t="str">
        <f t="shared" si="78"/>
        <v/>
      </c>
      <c r="R344" s="117">
        <f t="shared" si="79"/>
        <v>0</v>
      </c>
      <c r="S344" s="117">
        <f t="shared" si="80"/>
        <v>0</v>
      </c>
      <c r="T344" s="120">
        <f t="shared" ref="T344:T349" si="81">IF(S344&gt;8999,(CEILING(S344,1000)),IF(S344&gt;4999,(CEILING(S344,500)),IF(S344&gt;899,(CEILING(S344,300)),IF(S344&gt;99,(CEILING(S344,50)),IF(S344&gt;49,(CEILING(S344,30)),IF(S344&gt;9,(CEILING(S344,5)),IF(S344&lt;=0,0,S344)))))))</f>
        <v>0</v>
      </c>
      <c r="U344" s="116"/>
      <c r="V344" s="117">
        <f t="shared" ref="V344:V349" si="82">T344-U344</f>
        <v>0</v>
      </c>
      <c r="W344" s="112" t="s">
        <v>522</v>
      </c>
    </row>
    <row r="345" spans="2:23" ht="14.25" customHeight="1">
      <c r="B345" s="114"/>
      <c r="C345" s="114">
        <v>103100527</v>
      </c>
      <c r="D345" s="131" t="s">
        <v>296</v>
      </c>
      <c r="E345" s="114" t="s">
        <v>44</v>
      </c>
      <c r="F345" s="116">
        <v>0</v>
      </c>
      <c r="G345" s="116">
        <v>0</v>
      </c>
      <c r="H345" s="116">
        <v>0</v>
      </c>
      <c r="I345" s="116">
        <v>0</v>
      </c>
      <c r="J345" s="116">
        <v>0</v>
      </c>
      <c r="K345" s="116">
        <v>0</v>
      </c>
      <c r="L345" s="117">
        <f>AVERAGE(F345:K345)</f>
        <v>0</v>
      </c>
      <c r="M345" s="118">
        <v>0</v>
      </c>
      <c r="N345" s="119">
        <f t="shared" si="75"/>
        <v>0</v>
      </c>
      <c r="O345" s="117">
        <f t="shared" si="76"/>
        <v>0</v>
      </c>
      <c r="P345" s="117">
        <f t="shared" si="77"/>
        <v>0</v>
      </c>
      <c r="Q345" s="117" t="str">
        <f t="shared" si="78"/>
        <v/>
      </c>
      <c r="R345" s="117">
        <f t="shared" si="79"/>
        <v>0</v>
      </c>
      <c r="S345" s="117">
        <f t="shared" si="80"/>
        <v>0</v>
      </c>
      <c r="T345" s="120">
        <f t="shared" si="81"/>
        <v>0</v>
      </c>
      <c r="U345" s="116"/>
      <c r="V345" s="117">
        <f t="shared" si="82"/>
        <v>0</v>
      </c>
      <c r="W345" s="112" t="s">
        <v>522</v>
      </c>
    </row>
    <row r="346" spans="2:23" ht="14.25" customHeight="1">
      <c r="B346" s="114"/>
      <c r="C346" s="114">
        <v>103100528</v>
      </c>
      <c r="D346" s="131" t="s">
        <v>367</v>
      </c>
      <c r="E346" s="114" t="s">
        <v>44</v>
      </c>
      <c r="F346" s="116">
        <v>0</v>
      </c>
      <c r="G346" s="116">
        <v>0</v>
      </c>
      <c r="H346" s="116">
        <v>0</v>
      </c>
      <c r="I346" s="116">
        <v>0</v>
      </c>
      <c r="J346" s="116">
        <v>0</v>
      </c>
      <c r="K346" s="116">
        <v>0</v>
      </c>
      <c r="L346" s="117">
        <f>AVERAGE(F346:K346)</f>
        <v>0</v>
      </c>
      <c r="M346" s="118">
        <v>0</v>
      </c>
      <c r="N346" s="119">
        <f t="shared" si="75"/>
        <v>0</v>
      </c>
      <c r="O346" s="117">
        <f t="shared" si="76"/>
        <v>0</v>
      </c>
      <c r="P346" s="117">
        <f t="shared" si="77"/>
        <v>0</v>
      </c>
      <c r="Q346" s="117" t="str">
        <f t="shared" si="78"/>
        <v/>
      </c>
      <c r="R346" s="117">
        <f t="shared" si="79"/>
        <v>0</v>
      </c>
      <c r="S346" s="117">
        <f t="shared" si="80"/>
        <v>0</v>
      </c>
      <c r="T346" s="120">
        <f t="shared" si="81"/>
        <v>0</v>
      </c>
      <c r="U346" s="116"/>
      <c r="V346" s="117">
        <f t="shared" si="82"/>
        <v>0</v>
      </c>
      <c r="W346" s="112" t="e">
        <v>#N/A</v>
      </c>
    </row>
    <row r="347" spans="2:23" ht="14.25" customHeight="1">
      <c r="B347" s="114"/>
      <c r="C347" s="114">
        <v>103100529</v>
      </c>
      <c r="D347" s="131" t="s">
        <v>188</v>
      </c>
      <c r="E347" s="115" t="s">
        <v>44</v>
      </c>
      <c r="F347" s="116">
        <v>477</v>
      </c>
      <c r="G347" s="116">
        <v>503</v>
      </c>
      <c r="H347" s="116">
        <v>623</v>
      </c>
      <c r="I347" s="116">
        <v>602</v>
      </c>
      <c r="J347" s="116">
        <v>441</v>
      </c>
      <c r="K347" s="116">
        <v>651</v>
      </c>
      <c r="L347" s="117">
        <f>AVERAGE(F347:K347)</f>
        <v>549.5</v>
      </c>
      <c r="M347" s="118">
        <v>655</v>
      </c>
      <c r="N347" s="119">
        <f t="shared" si="75"/>
        <v>105.5</v>
      </c>
      <c r="O347" s="117">
        <f t="shared" si="76"/>
        <v>146.53333333333319</v>
      </c>
      <c r="P347" s="117">
        <f t="shared" si="77"/>
        <v>293.06666666666649</v>
      </c>
      <c r="Q347" s="117" t="str">
        <f t="shared" si="78"/>
        <v/>
      </c>
      <c r="R347" s="117">
        <f t="shared" si="79"/>
        <v>787.61666666666656</v>
      </c>
      <c r="S347" s="117">
        <f t="shared" si="80"/>
        <v>279.14999999999986</v>
      </c>
      <c r="T347" s="120">
        <f t="shared" si="81"/>
        <v>300</v>
      </c>
      <c r="U347" s="116"/>
      <c r="V347" s="117">
        <f t="shared" si="82"/>
        <v>300</v>
      </c>
      <c r="W347" s="112" t="s">
        <v>520</v>
      </c>
    </row>
    <row r="348" spans="2:23" ht="14.25" customHeight="1">
      <c r="B348" s="116"/>
      <c r="C348" s="116">
        <v>103100531</v>
      </c>
      <c r="D348" s="132" t="s">
        <v>419</v>
      </c>
      <c r="E348" s="116" t="s">
        <v>19</v>
      </c>
      <c r="F348" s="116">
        <v>0</v>
      </c>
      <c r="G348" s="116">
        <v>0</v>
      </c>
      <c r="H348" s="116">
        <v>0</v>
      </c>
      <c r="I348" s="116">
        <v>0</v>
      </c>
      <c r="J348" s="116">
        <v>0</v>
      </c>
      <c r="K348" s="116">
        <v>0</v>
      </c>
      <c r="L348" s="117">
        <f>AVERAGE(F348:K348)</f>
        <v>0</v>
      </c>
      <c r="M348" s="118">
        <v>0</v>
      </c>
      <c r="N348" s="119">
        <f t="shared" si="75"/>
        <v>0</v>
      </c>
      <c r="O348" s="117">
        <f t="shared" si="76"/>
        <v>0</v>
      </c>
      <c r="P348" s="117">
        <f t="shared" si="77"/>
        <v>0</v>
      </c>
      <c r="Q348" s="117" t="str">
        <f t="shared" si="78"/>
        <v/>
      </c>
      <c r="R348" s="117">
        <f t="shared" si="79"/>
        <v>0</v>
      </c>
      <c r="S348" s="117">
        <f t="shared" si="80"/>
        <v>0</v>
      </c>
      <c r="T348" s="120">
        <f t="shared" si="81"/>
        <v>0</v>
      </c>
      <c r="U348" s="116"/>
      <c r="V348" s="117">
        <f t="shared" si="82"/>
        <v>0</v>
      </c>
      <c r="W348" s="112" t="s">
        <v>520</v>
      </c>
    </row>
    <row r="349" spans="2:23" ht="14.25" customHeight="1">
      <c r="B349" s="114"/>
      <c r="C349" s="114">
        <v>103100530</v>
      </c>
      <c r="D349" s="131" t="s">
        <v>53</v>
      </c>
      <c r="E349" s="114" t="s">
        <v>44</v>
      </c>
      <c r="F349" s="116">
        <v>0</v>
      </c>
      <c r="G349" s="116">
        <v>0</v>
      </c>
      <c r="H349" s="116">
        <v>0</v>
      </c>
      <c r="I349" s="116">
        <v>0</v>
      </c>
      <c r="J349" s="116">
        <v>0</v>
      </c>
      <c r="K349" s="116">
        <v>0</v>
      </c>
      <c r="L349" s="117">
        <f>AVERAGE(F349:K349)</f>
        <v>0</v>
      </c>
      <c r="M349" s="118">
        <v>0</v>
      </c>
      <c r="N349" s="119">
        <f t="shared" si="75"/>
        <v>0</v>
      </c>
      <c r="O349" s="117">
        <f t="shared" si="76"/>
        <v>0</v>
      </c>
      <c r="P349" s="117">
        <f t="shared" si="77"/>
        <v>0</v>
      </c>
      <c r="Q349" s="117" t="str">
        <f t="shared" si="78"/>
        <v/>
      </c>
      <c r="R349" s="117">
        <f t="shared" si="79"/>
        <v>0</v>
      </c>
      <c r="S349" s="117">
        <f t="shared" si="80"/>
        <v>0</v>
      </c>
      <c r="T349" s="120">
        <f t="shared" si="81"/>
        <v>0</v>
      </c>
      <c r="U349" s="116"/>
      <c r="V349" s="117">
        <f t="shared" si="82"/>
        <v>0</v>
      </c>
      <c r="W349" s="112" t="s">
        <v>522</v>
      </c>
    </row>
  </sheetData>
  <autoFilter ref="B20:X349" xr:uid="{00000000-0001-0000-0200-000000000000}"/>
  <sortState xmlns:xlrd2="http://schemas.microsoft.com/office/spreadsheetml/2017/richdata2" ref="B21:S349">
    <sortCondition ref="D21"/>
  </sortState>
  <mergeCells count="21">
    <mergeCell ref="E10:W10"/>
    <mergeCell ref="B7:E7"/>
    <mergeCell ref="B8:E8"/>
    <mergeCell ref="B17:D17"/>
    <mergeCell ref="B18:D18"/>
    <mergeCell ref="B10:D13"/>
    <mergeCell ref="B16:D16"/>
    <mergeCell ref="B15:X15"/>
    <mergeCell ref="T11:U12"/>
    <mergeCell ref="T13:W13"/>
    <mergeCell ref="T14:U14"/>
    <mergeCell ref="V14:W14"/>
    <mergeCell ref="E11:S13"/>
    <mergeCell ref="B14:D14"/>
    <mergeCell ref="E14:S14"/>
    <mergeCell ref="B6:E6"/>
    <mergeCell ref="B1:E1"/>
    <mergeCell ref="B2:E2"/>
    <mergeCell ref="B3:E3"/>
    <mergeCell ref="B4:E4"/>
    <mergeCell ref="B5:E5"/>
  </mergeCells>
  <conditionalFormatting sqref="D63">
    <cfRule type="cellIs" dxfId="2" priority="1" operator="equal">
      <formula>0</formula>
    </cfRule>
  </conditionalFormatting>
  <pageMargins left="0.45" right="0.24" top="0.86614173228346458" bottom="0.86" header="0.43307086614173229" footer="0.41"/>
  <pageSetup scale="85" orientation="portrait" blackAndWhite="1" r:id="rId1"/>
  <headerFooter alignWithMargins="0">
    <oddFooter>&amp;C&amp;P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V413"/>
  <sheetViews>
    <sheetView topLeftCell="B9" zoomScale="80" zoomScaleNormal="80" workbookViewId="0">
      <pane ySplit="11" topLeftCell="A20" activePane="bottomLeft" state="frozen"/>
      <selection activeCell="A9" sqref="A9"/>
      <selection pane="bottomLeft" activeCell="Q12" sqref="Q12:T12"/>
    </sheetView>
  </sheetViews>
  <sheetFormatPr baseColWidth="10" defaultColWidth="11.42578125" defaultRowHeight="12.75"/>
  <cols>
    <col min="1" max="1" width="11.42578125" style="1"/>
    <col min="2" max="2" width="12.85546875" style="1" customWidth="1"/>
    <col min="3" max="3" width="48.42578125" style="1" customWidth="1"/>
    <col min="4" max="10" width="14.7109375" style="1" customWidth="1"/>
    <col min="11" max="11" width="14.7109375" style="2" customWidth="1"/>
    <col min="12" max="16" width="14.7109375" style="1" customWidth="1"/>
    <col min="17" max="18" width="14.7109375" style="2" customWidth="1"/>
    <col min="19" max="20" width="14.7109375" style="1" customWidth="1"/>
    <col min="21" max="16384" width="11.42578125" style="1"/>
  </cols>
  <sheetData>
    <row r="1" spans="2:20" ht="16.5" customHeight="1">
      <c r="B1" s="178" t="s">
        <v>0</v>
      </c>
      <c r="C1" s="178"/>
      <c r="D1" s="178"/>
      <c r="E1" s="20"/>
      <c r="F1" s="20"/>
      <c r="G1" s="3"/>
      <c r="H1" s="3"/>
      <c r="I1" s="3"/>
      <c r="J1" s="3"/>
      <c r="K1" s="4"/>
      <c r="L1" s="4"/>
      <c r="M1" s="20"/>
      <c r="N1" s="4"/>
      <c r="O1" s="4"/>
      <c r="P1" s="4"/>
    </row>
    <row r="2" spans="2:20" ht="15.75" customHeight="1">
      <c r="B2" s="177" t="s">
        <v>1</v>
      </c>
      <c r="C2" s="177"/>
      <c r="D2" s="177"/>
      <c r="E2" s="20"/>
      <c r="F2" s="20"/>
      <c r="G2" s="3"/>
      <c r="H2" s="3"/>
      <c r="I2" s="3"/>
      <c r="J2" s="3"/>
      <c r="K2" s="4"/>
      <c r="L2" s="4"/>
      <c r="M2" s="20"/>
      <c r="N2" s="4"/>
      <c r="O2" s="4"/>
      <c r="P2" s="4"/>
    </row>
    <row r="3" spans="2:20" ht="15.75" customHeight="1">
      <c r="B3" s="177" t="s">
        <v>2</v>
      </c>
      <c r="C3" s="177"/>
      <c r="D3" s="177"/>
      <c r="E3" s="5"/>
      <c r="F3" s="5"/>
      <c r="G3" s="3"/>
      <c r="H3" s="3"/>
      <c r="I3" s="3"/>
      <c r="J3" s="3"/>
      <c r="K3" s="6"/>
      <c r="L3" s="6"/>
      <c r="M3" s="5"/>
      <c r="N3" s="6"/>
      <c r="O3" s="6"/>
      <c r="P3" s="6"/>
    </row>
    <row r="4" spans="2:20" ht="15.75" customHeight="1">
      <c r="B4" s="177" t="s">
        <v>38</v>
      </c>
      <c r="C4" s="177"/>
      <c r="D4" s="177"/>
      <c r="E4" s="19"/>
      <c r="F4" s="19"/>
      <c r="G4" s="3"/>
      <c r="H4" s="3"/>
      <c r="I4" s="3"/>
      <c r="J4" s="3"/>
      <c r="K4" s="7"/>
      <c r="L4" s="7"/>
      <c r="M4" s="19"/>
      <c r="N4" s="7"/>
      <c r="O4" s="7"/>
      <c r="P4" s="7"/>
    </row>
    <row r="5" spans="2:20" ht="15.75" customHeight="1">
      <c r="B5" s="177" t="s">
        <v>39</v>
      </c>
      <c r="C5" s="177"/>
      <c r="D5" s="177"/>
      <c r="E5" s="19"/>
      <c r="F5" s="19"/>
      <c r="G5" s="3"/>
      <c r="H5" s="3"/>
      <c r="I5" s="3"/>
      <c r="J5" s="3"/>
      <c r="K5" s="7"/>
      <c r="L5" s="7"/>
      <c r="M5" s="19"/>
      <c r="N5" s="7"/>
      <c r="O5" s="7"/>
      <c r="P5" s="7"/>
    </row>
    <row r="6" spans="2:20" ht="15.75" customHeight="1">
      <c r="B6" s="177" t="s">
        <v>40</v>
      </c>
      <c r="C6" s="177"/>
      <c r="D6" s="177"/>
      <c r="E6" s="19"/>
      <c r="F6" s="19"/>
      <c r="G6" s="3"/>
      <c r="H6" s="3"/>
      <c r="I6" s="3"/>
      <c r="J6" s="3"/>
      <c r="K6" s="7"/>
      <c r="L6" s="7"/>
      <c r="M6" s="19"/>
      <c r="N6" s="7"/>
      <c r="O6" s="7"/>
      <c r="P6" s="7"/>
    </row>
    <row r="7" spans="2:20" ht="15.75">
      <c r="B7" s="177"/>
      <c r="C7" s="177"/>
      <c r="D7" s="177"/>
      <c r="E7" s="19"/>
      <c r="F7" s="19"/>
      <c r="G7" s="3"/>
      <c r="H7" s="3"/>
      <c r="I7" s="3"/>
      <c r="J7" s="3"/>
      <c r="K7" s="7"/>
      <c r="L7" s="7"/>
      <c r="M7" s="19"/>
      <c r="N7" s="7"/>
      <c r="O7" s="7"/>
      <c r="P7" s="7"/>
    </row>
    <row r="8" spans="2:20" ht="15.75" customHeight="1">
      <c r="B8" s="177" t="s">
        <v>41</v>
      </c>
      <c r="C8" s="177" t="s">
        <v>41</v>
      </c>
      <c r="D8" s="177"/>
      <c r="E8" s="8"/>
      <c r="F8" s="8"/>
      <c r="G8" s="3"/>
      <c r="H8" s="3"/>
      <c r="I8" s="3"/>
      <c r="J8" s="3"/>
      <c r="K8" s="9"/>
      <c r="L8" s="9"/>
      <c r="M8" s="8"/>
      <c r="N8" s="9"/>
      <c r="O8" s="9"/>
      <c r="P8" s="9"/>
    </row>
    <row r="9" spans="2:20" ht="21.75" customHeight="1">
      <c r="B9" s="182"/>
      <c r="C9" s="182"/>
      <c r="D9" s="182" t="s">
        <v>556</v>
      </c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</row>
    <row r="10" spans="2:20" ht="21.75" customHeight="1">
      <c r="B10" s="182"/>
      <c r="C10" s="182"/>
      <c r="D10" s="182" t="s">
        <v>318</v>
      </c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6" t="s">
        <v>564</v>
      </c>
      <c r="R10" s="186"/>
      <c r="S10" s="156" t="s">
        <v>558</v>
      </c>
      <c r="T10" s="157">
        <v>46266</v>
      </c>
    </row>
    <row r="11" spans="2:20" ht="21.75" customHeight="1"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6"/>
      <c r="R11" s="186"/>
      <c r="S11" s="156" t="s">
        <v>559</v>
      </c>
      <c r="T11" s="156" t="s">
        <v>563</v>
      </c>
    </row>
    <row r="12" spans="2:20" ht="21.75" customHeight="1"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6" t="s">
        <v>566</v>
      </c>
      <c r="R12" s="186"/>
      <c r="S12" s="186"/>
      <c r="T12" s="186"/>
    </row>
    <row r="13" spans="2:20" ht="21.75" customHeight="1">
      <c r="B13" s="182" t="s">
        <v>560</v>
      </c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55" t="s">
        <v>561</v>
      </c>
      <c r="R13" s="183"/>
      <c r="S13" s="183"/>
      <c r="T13" s="183"/>
    </row>
    <row r="14" spans="2:20" ht="16.5" customHeight="1"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</row>
    <row r="15" spans="2:20" ht="15" customHeight="1">
      <c r="B15" s="79" t="s">
        <v>42</v>
      </c>
      <c r="C15" s="79"/>
      <c r="D15" s="65">
        <v>15</v>
      </c>
      <c r="E15" s="10"/>
      <c r="F15" s="10"/>
      <c r="G15" s="3"/>
      <c r="H15" s="3"/>
      <c r="I15" s="3"/>
      <c r="J15" s="3"/>
      <c r="K15" s="11"/>
      <c r="L15" s="11"/>
      <c r="M15" s="10"/>
      <c r="N15" s="11"/>
      <c r="O15" s="11"/>
      <c r="P15" s="11"/>
    </row>
    <row r="16" spans="2:20" ht="15.75">
      <c r="B16" s="179" t="s">
        <v>43</v>
      </c>
      <c r="C16" s="179"/>
      <c r="D16" s="65">
        <v>40</v>
      </c>
      <c r="E16" s="10"/>
      <c r="F16" s="10"/>
      <c r="G16" s="3"/>
      <c r="H16" s="3"/>
      <c r="I16" s="3"/>
      <c r="J16" s="3"/>
      <c r="K16" s="11"/>
      <c r="L16" s="11"/>
      <c r="M16" s="10"/>
      <c r="N16" s="11"/>
      <c r="O16" s="11"/>
      <c r="P16" s="11"/>
    </row>
    <row r="17" spans="2:20" ht="13.5" customHeight="1">
      <c r="B17" s="180" t="s">
        <v>43</v>
      </c>
      <c r="C17" s="181"/>
      <c r="D17" s="65">
        <v>40</v>
      </c>
      <c r="E17" s="10"/>
      <c r="F17" s="10"/>
      <c r="G17" s="3"/>
      <c r="H17" s="3"/>
      <c r="I17" s="3"/>
      <c r="J17" s="3"/>
      <c r="K17" s="11"/>
      <c r="L17" s="11"/>
      <c r="M17" s="10"/>
      <c r="N17" s="11"/>
      <c r="O17" s="11"/>
      <c r="P17" s="11"/>
    </row>
    <row r="18" spans="2:20"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</row>
    <row r="19" spans="2:20" ht="47.25" customHeight="1">
      <c r="B19" s="96" t="s">
        <v>3</v>
      </c>
      <c r="C19" s="97" t="s">
        <v>4</v>
      </c>
      <c r="D19" s="97" t="s">
        <v>5</v>
      </c>
      <c r="E19" s="97" t="s">
        <v>477</v>
      </c>
      <c r="F19" s="97" t="s">
        <v>479</v>
      </c>
      <c r="G19" s="97" t="s">
        <v>480</v>
      </c>
      <c r="H19" s="97" t="s">
        <v>496</v>
      </c>
      <c r="I19" s="97" t="s">
        <v>481</v>
      </c>
      <c r="J19" s="97" t="s">
        <v>501</v>
      </c>
      <c r="K19" s="98" t="s">
        <v>30</v>
      </c>
      <c r="L19" s="97" t="s">
        <v>31</v>
      </c>
      <c r="M19" s="97" t="s">
        <v>32</v>
      </c>
      <c r="N19" s="97" t="s">
        <v>33</v>
      </c>
      <c r="O19" s="97" t="s">
        <v>34</v>
      </c>
      <c r="P19" s="97" t="s">
        <v>35</v>
      </c>
      <c r="Q19" s="98" t="s">
        <v>36</v>
      </c>
      <c r="R19" s="98" t="s">
        <v>37</v>
      </c>
      <c r="S19" s="139"/>
      <c r="T19" s="139"/>
    </row>
    <row r="20" spans="2:20" ht="14.25" customHeight="1">
      <c r="B20" s="67">
        <v>103118099</v>
      </c>
      <c r="C20" s="67" t="s">
        <v>235</v>
      </c>
      <c r="D20" s="76" t="s">
        <v>422</v>
      </c>
      <c r="E20" s="75">
        <f>'ROSALPI '!E19+ZAMORA!F21+PARIS!F21</f>
        <v>57</v>
      </c>
      <c r="F20" s="75">
        <f>'ROSALPI '!F19+ZAMORA!G21+PARIS!G21</f>
        <v>31</v>
      </c>
      <c r="G20" s="75">
        <f>'ROSALPI '!G19+ZAMORA!H21+PARIS!H21</f>
        <v>27</v>
      </c>
      <c r="H20" s="75">
        <f>'ROSALPI '!H19+ZAMORA!I21+PARIS!I21</f>
        <v>78</v>
      </c>
      <c r="I20" s="75">
        <f>'ROSALPI '!I19+ZAMORA!J21+PARIS!J21</f>
        <v>63</v>
      </c>
      <c r="J20" s="75">
        <f>'ROSALPI '!J19+ZAMORA!K21+PARIS!K21</f>
        <v>53</v>
      </c>
      <c r="K20" s="77">
        <f>AVERAGE(E20,F20,G20,H20,I20,J20)</f>
        <v>51.5</v>
      </c>
      <c r="L20" s="81">
        <f>'ROSALPI '!L19+ZAMORA!M21+PARIS!M21</f>
        <v>80</v>
      </c>
      <c r="M20" s="77">
        <f>+K20*(0.0333333333333333)*$D$15</f>
        <v>25.749999999999972</v>
      </c>
      <c r="N20" s="77">
        <f>+M20+((K20/30)*$D$15)</f>
        <v>51.499999999999972</v>
      </c>
      <c r="O20" s="77" t="str">
        <f>IF(K20=0,"",IF(L20-N20&lt;=0,"*",""))</f>
        <v/>
      </c>
      <c r="P20" s="77">
        <f>+M20+((K20/30)*$D$16)</f>
        <v>94.416666666666629</v>
      </c>
      <c r="Q20" s="77">
        <f>+(P20-M20)+(N20-L20)</f>
        <v>40.166666666666629</v>
      </c>
      <c r="R20" s="83">
        <f>+'ROSALPI '!T19+ZAMORA!U21+PARIS!T21</f>
        <v>30</v>
      </c>
      <c r="S20" s="66">
        <v>1550</v>
      </c>
      <c r="T20" s="66">
        <v>286750</v>
      </c>
    </row>
    <row r="21" spans="2:20" ht="14.25" customHeight="1">
      <c r="B21" s="67">
        <v>103118093</v>
      </c>
      <c r="C21" s="67" t="s">
        <v>193</v>
      </c>
      <c r="D21" s="76" t="s">
        <v>423</v>
      </c>
      <c r="E21" s="75">
        <f>'ROSALPI '!E20+ZAMORA!F22+PARIS!F22</f>
        <v>0</v>
      </c>
      <c r="F21" s="75">
        <f>'ROSALPI '!F20+ZAMORA!G22+PARIS!G22</f>
        <v>0</v>
      </c>
      <c r="G21" s="75">
        <f>'ROSALPI '!G20+ZAMORA!H22+PARIS!H22</f>
        <v>0</v>
      </c>
      <c r="H21" s="75">
        <f>'ROSALPI '!H20+ZAMORA!I22+PARIS!I22</f>
        <v>0</v>
      </c>
      <c r="I21" s="75">
        <f>'ROSALPI '!I20+ZAMORA!J22+PARIS!J22</f>
        <v>1</v>
      </c>
      <c r="J21" s="75">
        <f>'ROSALPI '!J20+ZAMORA!K22+PARIS!K22</f>
        <v>0</v>
      </c>
      <c r="K21" s="77">
        <f t="shared" ref="K21:K85" si="0">AVERAGE(E21,F21,G21,H21,I21,J21)</f>
        <v>0.16666666666666666</v>
      </c>
      <c r="L21" s="81">
        <f>'ROSALPI '!L20+ZAMORA!M22+PARIS!M22</f>
        <v>3</v>
      </c>
      <c r="M21" s="77">
        <f t="shared" ref="M21:M85" si="1">+K21*(0.0333333333333333)*$D$15</f>
        <v>8.3333333333333245E-2</v>
      </c>
      <c r="N21" s="77">
        <f t="shared" ref="N21:N85" si="2">+M21+((K21/30)*$D$15)</f>
        <v>0.16666666666666657</v>
      </c>
      <c r="O21" s="77" t="str">
        <f t="shared" ref="O21:O85" si="3">IF(K21=0,"",IF(L21-N21&lt;=0,"*",""))</f>
        <v/>
      </c>
      <c r="P21" s="77">
        <f t="shared" ref="P21:P85" si="4">+M21+((K21/30)*$D$16)</f>
        <v>0.30555555555555547</v>
      </c>
      <c r="Q21" s="77">
        <f t="shared" ref="Q21:Q85" si="5">+(P21-M21)+(N21-L21)</f>
        <v>-2.6111111111111112</v>
      </c>
      <c r="R21" s="83">
        <f>+'ROSALPI '!T20+ZAMORA!U22+PARIS!T22</f>
        <v>0</v>
      </c>
      <c r="S21" s="66">
        <v>1710</v>
      </c>
      <c r="T21" s="66">
        <v>0</v>
      </c>
    </row>
    <row r="22" spans="2:20" ht="14.25" customHeight="1">
      <c r="B22" s="67">
        <v>103118092</v>
      </c>
      <c r="C22" s="67" t="s">
        <v>334</v>
      </c>
      <c r="D22" s="67" t="s">
        <v>44</v>
      </c>
      <c r="E22" s="75">
        <f>'ROSALPI '!E21+ZAMORA!F23+PARIS!F23</f>
        <v>42222</v>
      </c>
      <c r="F22" s="75">
        <f>'ROSALPI '!F21+ZAMORA!G23+PARIS!G23</f>
        <v>34449</v>
      </c>
      <c r="G22" s="75">
        <f>'ROSALPI '!G21+ZAMORA!H23+PARIS!H23</f>
        <v>34539</v>
      </c>
      <c r="H22" s="75">
        <f>'ROSALPI '!H21+ZAMORA!I23+PARIS!I23</f>
        <v>34878</v>
      </c>
      <c r="I22" s="75">
        <f>'ROSALPI '!I21+ZAMORA!J23+PARIS!J23</f>
        <v>32526</v>
      </c>
      <c r="J22" s="75">
        <f>'ROSALPI '!J21+ZAMORA!K23+PARIS!K23</f>
        <v>53021</v>
      </c>
      <c r="K22" s="77">
        <f t="shared" si="0"/>
        <v>38605.833333333336</v>
      </c>
      <c r="L22" s="81">
        <f>'ROSALPI '!L21+ZAMORA!M23+PARIS!M23</f>
        <v>42427</v>
      </c>
      <c r="M22" s="77">
        <f t="shared" si="1"/>
        <v>19302.916666666646</v>
      </c>
      <c r="N22" s="77">
        <f t="shared" si="2"/>
        <v>38605.833333333314</v>
      </c>
      <c r="O22" s="77" t="str">
        <f t="shared" si="3"/>
        <v/>
      </c>
      <c r="P22" s="77">
        <f t="shared" si="4"/>
        <v>70777.361111111095</v>
      </c>
      <c r="Q22" s="77">
        <f t="shared" si="5"/>
        <v>47653.277777777766</v>
      </c>
      <c r="R22" s="83">
        <f>+'ROSALPI '!T21+ZAMORA!U23+PARIS!T23</f>
        <v>33000</v>
      </c>
      <c r="S22" s="66">
        <v>37</v>
      </c>
      <c r="T22" s="66">
        <v>3330000</v>
      </c>
    </row>
    <row r="23" spans="2:20" ht="14.25" customHeight="1">
      <c r="B23" s="75">
        <v>103113026</v>
      </c>
      <c r="C23" s="140" t="s">
        <v>373</v>
      </c>
      <c r="D23" s="75" t="s">
        <v>8</v>
      </c>
      <c r="E23" s="75" t="e">
        <f>'ROSALPI '!#REF!+ZAMORA!#REF!+PARIS!F24</f>
        <v>#REF!</v>
      </c>
      <c r="F23" s="75" t="e">
        <f>'ROSALPI '!#REF!+ZAMORA!#REF!+PARIS!G24</f>
        <v>#REF!</v>
      </c>
      <c r="G23" s="75" t="e">
        <f>'ROSALPI '!#REF!+ZAMORA!#REF!+PARIS!H24</f>
        <v>#REF!</v>
      </c>
      <c r="H23" s="75" t="e">
        <f>'ROSALPI '!#REF!+ZAMORA!#REF!+PARIS!I24</f>
        <v>#REF!</v>
      </c>
      <c r="I23" s="75" t="e">
        <f>'ROSALPI '!#REF!+ZAMORA!#REF!+PARIS!J24</f>
        <v>#REF!</v>
      </c>
      <c r="J23" s="75" t="e">
        <f>'ROSALPI '!#REF!+ZAMORA!#REF!+PARIS!K24</f>
        <v>#REF!</v>
      </c>
      <c r="K23" s="77" t="e">
        <f t="shared" si="0"/>
        <v>#REF!</v>
      </c>
      <c r="L23" s="81" t="e">
        <f>'ROSALPI '!#REF!+ZAMORA!#REF!+PARIS!M24</f>
        <v>#REF!</v>
      </c>
      <c r="M23" s="77" t="e">
        <f t="shared" si="1"/>
        <v>#REF!</v>
      </c>
      <c r="N23" s="77" t="e">
        <f t="shared" si="2"/>
        <v>#REF!</v>
      </c>
      <c r="O23" s="77" t="e">
        <f t="shared" si="3"/>
        <v>#REF!</v>
      </c>
      <c r="P23" s="77" t="e">
        <f t="shared" si="4"/>
        <v>#REF!</v>
      </c>
      <c r="Q23" s="77" t="e">
        <f t="shared" si="5"/>
        <v>#REF!</v>
      </c>
      <c r="R23" s="83" t="e">
        <f>+'ROSALPI '!#REF!+ZAMORA!#REF!+PARIS!T24</f>
        <v>#REF!</v>
      </c>
      <c r="S23" s="66">
        <v>0</v>
      </c>
      <c r="T23" s="66">
        <v>0</v>
      </c>
    </row>
    <row r="24" spans="2:20" ht="14.25" customHeight="1">
      <c r="B24" s="75">
        <v>103112150</v>
      </c>
      <c r="C24" s="140" t="s">
        <v>374</v>
      </c>
      <c r="D24" s="75" t="s">
        <v>7</v>
      </c>
      <c r="E24" s="75" t="e">
        <f>'ROSALPI '!#REF!+ZAMORA!#REF!+PARIS!F25</f>
        <v>#REF!</v>
      </c>
      <c r="F24" s="75" t="e">
        <f>'ROSALPI '!#REF!+ZAMORA!#REF!+PARIS!G25</f>
        <v>#REF!</v>
      </c>
      <c r="G24" s="75" t="e">
        <f>'ROSALPI '!#REF!+ZAMORA!#REF!+PARIS!H25</f>
        <v>#REF!</v>
      </c>
      <c r="H24" s="75" t="e">
        <f>'ROSALPI '!#REF!+ZAMORA!#REF!+PARIS!I25</f>
        <v>#REF!</v>
      </c>
      <c r="I24" s="75" t="e">
        <f>'ROSALPI '!#REF!+ZAMORA!#REF!+PARIS!J25</f>
        <v>#REF!</v>
      </c>
      <c r="J24" s="75" t="e">
        <f>'ROSALPI '!#REF!+ZAMORA!#REF!+PARIS!K25</f>
        <v>#REF!</v>
      </c>
      <c r="K24" s="77" t="e">
        <f t="shared" si="0"/>
        <v>#REF!</v>
      </c>
      <c r="L24" s="81" t="e">
        <f>'ROSALPI '!#REF!+ZAMORA!#REF!+PARIS!M25</f>
        <v>#REF!</v>
      </c>
      <c r="M24" s="77" t="e">
        <f t="shared" si="1"/>
        <v>#REF!</v>
      </c>
      <c r="N24" s="77" t="e">
        <f t="shared" si="2"/>
        <v>#REF!</v>
      </c>
      <c r="O24" s="77" t="e">
        <f t="shared" si="3"/>
        <v>#REF!</v>
      </c>
      <c r="P24" s="77" t="e">
        <f t="shared" si="4"/>
        <v>#REF!</v>
      </c>
      <c r="Q24" s="77" t="e">
        <f t="shared" si="5"/>
        <v>#REF!</v>
      </c>
      <c r="R24" s="83" t="e">
        <f>+'ROSALPI '!#REF!+ZAMORA!#REF!+PARIS!T25</f>
        <v>#REF!</v>
      </c>
      <c r="S24" s="66">
        <v>0</v>
      </c>
      <c r="T24" s="66">
        <v>0</v>
      </c>
    </row>
    <row r="25" spans="2:20" ht="14.25" customHeight="1">
      <c r="B25" s="67">
        <v>103118100</v>
      </c>
      <c r="C25" s="141" t="s">
        <v>348</v>
      </c>
      <c r="D25" s="67" t="s">
        <v>46</v>
      </c>
      <c r="E25" s="75" t="e">
        <f>'ROSALPI '!#REF!+ZAMORA!#REF!+PARIS!F26</f>
        <v>#REF!</v>
      </c>
      <c r="F25" s="75" t="e">
        <f>'ROSALPI '!#REF!+ZAMORA!#REF!+PARIS!G26</f>
        <v>#REF!</v>
      </c>
      <c r="G25" s="75" t="e">
        <f>'ROSALPI '!#REF!+ZAMORA!#REF!+PARIS!H26</f>
        <v>#REF!</v>
      </c>
      <c r="H25" s="75" t="e">
        <f>'ROSALPI '!#REF!+ZAMORA!#REF!+PARIS!I26</f>
        <v>#REF!</v>
      </c>
      <c r="I25" s="75" t="e">
        <f>'ROSALPI '!#REF!+ZAMORA!#REF!+PARIS!J26</f>
        <v>#REF!</v>
      </c>
      <c r="J25" s="75" t="e">
        <f>'ROSALPI '!#REF!+ZAMORA!#REF!+PARIS!K26</f>
        <v>#REF!</v>
      </c>
      <c r="K25" s="77" t="e">
        <f t="shared" si="0"/>
        <v>#REF!</v>
      </c>
      <c r="L25" s="81" t="e">
        <f>'ROSALPI '!#REF!+ZAMORA!#REF!+PARIS!M26</f>
        <v>#REF!</v>
      </c>
      <c r="M25" s="77" t="e">
        <f t="shared" si="1"/>
        <v>#REF!</v>
      </c>
      <c r="N25" s="77" t="e">
        <f t="shared" si="2"/>
        <v>#REF!</v>
      </c>
      <c r="O25" s="77" t="e">
        <f t="shared" si="3"/>
        <v>#REF!</v>
      </c>
      <c r="P25" s="77" t="e">
        <f t="shared" si="4"/>
        <v>#REF!</v>
      </c>
      <c r="Q25" s="77" t="e">
        <f t="shared" si="5"/>
        <v>#REF!</v>
      </c>
      <c r="R25" s="83" t="e">
        <f>+'ROSALPI '!#REF!+ZAMORA!#REF!+PARIS!T26</f>
        <v>#REF!</v>
      </c>
      <c r="S25" s="66">
        <v>0</v>
      </c>
      <c r="T25" s="66">
        <v>0</v>
      </c>
    </row>
    <row r="26" spans="2:20" ht="14.25" customHeight="1">
      <c r="B26" s="75">
        <v>103104477</v>
      </c>
      <c r="C26" s="140" t="s">
        <v>375</v>
      </c>
      <c r="D26" s="75" t="s">
        <v>6</v>
      </c>
      <c r="E26" s="75" t="e">
        <f>'ROSALPI '!#REF!+ZAMORA!#REF!+PARIS!F27</f>
        <v>#REF!</v>
      </c>
      <c r="F26" s="75" t="e">
        <f>'ROSALPI '!#REF!+ZAMORA!#REF!+PARIS!G27</f>
        <v>#REF!</v>
      </c>
      <c r="G26" s="75" t="e">
        <f>'ROSALPI '!#REF!+ZAMORA!#REF!+PARIS!H27</f>
        <v>#REF!</v>
      </c>
      <c r="H26" s="75" t="e">
        <f>'ROSALPI '!#REF!+ZAMORA!#REF!+PARIS!I27</f>
        <v>#REF!</v>
      </c>
      <c r="I26" s="75" t="e">
        <f>'ROSALPI '!#REF!+ZAMORA!#REF!+PARIS!J27</f>
        <v>#REF!</v>
      </c>
      <c r="J26" s="75" t="e">
        <f>'ROSALPI '!#REF!+ZAMORA!#REF!+PARIS!K27</f>
        <v>#REF!</v>
      </c>
      <c r="K26" s="77" t="e">
        <f t="shared" si="0"/>
        <v>#REF!</v>
      </c>
      <c r="L26" s="81" t="e">
        <f>'ROSALPI '!#REF!+ZAMORA!#REF!+PARIS!M27</f>
        <v>#REF!</v>
      </c>
      <c r="M26" s="77" t="e">
        <f t="shared" si="1"/>
        <v>#REF!</v>
      </c>
      <c r="N26" s="77" t="e">
        <f t="shared" si="2"/>
        <v>#REF!</v>
      </c>
      <c r="O26" s="77" t="e">
        <f t="shared" si="3"/>
        <v>#REF!</v>
      </c>
      <c r="P26" s="77" t="e">
        <f t="shared" si="4"/>
        <v>#REF!</v>
      </c>
      <c r="Q26" s="77" t="e">
        <f t="shared" si="5"/>
        <v>#REF!</v>
      </c>
      <c r="R26" s="83" t="e">
        <f>+'ROSALPI '!#REF!+ZAMORA!#REF!+PARIS!T27</f>
        <v>#REF!</v>
      </c>
      <c r="S26" s="66">
        <v>0</v>
      </c>
      <c r="T26" s="66">
        <v>0</v>
      </c>
    </row>
    <row r="27" spans="2:20" ht="14.25" customHeight="1">
      <c r="B27" s="75">
        <v>103107271</v>
      </c>
      <c r="C27" s="140" t="s">
        <v>376</v>
      </c>
      <c r="D27" s="75" t="s">
        <v>9</v>
      </c>
      <c r="E27" s="75" t="e">
        <f>'ROSALPI '!#REF!+ZAMORA!#REF!+PARIS!F28</f>
        <v>#REF!</v>
      </c>
      <c r="F27" s="75" t="e">
        <f>'ROSALPI '!#REF!+ZAMORA!#REF!+PARIS!G28</f>
        <v>#REF!</v>
      </c>
      <c r="G27" s="75" t="e">
        <f>'ROSALPI '!#REF!+ZAMORA!#REF!+PARIS!H28</f>
        <v>#REF!</v>
      </c>
      <c r="H27" s="75" t="e">
        <f>'ROSALPI '!#REF!+ZAMORA!#REF!+PARIS!I28</f>
        <v>#REF!</v>
      </c>
      <c r="I27" s="75" t="e">
        <f>'ROSALPI '!#REF!+ZAMORA!#REF!+PARIS!J28</f>
        <v>#REF!</v>
      </c>
      <c r="J27" s="75" t="e">
        <f>'ROSALPI '!#REF!+ZAMORA!#REF!+PARIS!K28</f>
        <v>#REF!</v>
      </c>
      <c r="K27" s="77" t="e">
        <f t="shared" si="0"/>
        <v>#REF!</v>
      </c>
      <c r="L27" s="81" t="e">
        <f>'ROSALPI '!#REF!+ZAMORA!#REF!+PARIS!M28</f>
        <v>#REF!</v>
      </c>
      <c r="M27" s="77" t="e">
        <f t="shared" si="1"/>
        <v>#REF!</v>
      </c>
      <c r="N27" s="77" t="e">
        <f t="shared" si="2"/>
        <v>#REF!</v>
      </c>
      <c r="O27" s="77" t="e">
        <f t="shared" si="3"/>
        <v>#REF!</v>
      </c>
      <c r="P27" s="77" t="e">
        <f t="shared" si="4"/>
        <v>#REF!</v>
      </c>
      <c r="Q27" s="77" t="e">
        <f t="shared" si="5"/>
        <v>#REF!</v>
      </c>
      <c r="R27" s="83" t="e">
        <f>+'ROSALPI '!#REF!+ZAMORA!#REF!+PARIS!T28</f>
        <v>#REF!</v>
      </c>
      <c r="S27" s="66">
        <v>0</v>
      </c>
      <c r="T27" s="66">
        <v>0</v>
      </c>
    </row>
    <row r="28" spans="2:20" ht="14.25" customHeight="1">
      <c r="B28" s="67">
        <v>103118106</v>
      </c>
      <c r="C28" s="67" t="s">
        <v>196</v>
      </c>
      <c r="D28" s="67" t="s">
        <v>44</v>
      </c>
      <c r="E28" s="75">
        <f>'ROSALPI '!E22+ZAMORA!F24+PARIS!F29</f>
        <v>7635</v>
      </c>
      <c r="F28" s="75">
        <f>'ROSALPI '!F22+ZAMORA!G24+PARIS!G29</f>
        <v>7360</v>
      </c>
      <c r="G28" s="75">
        <f>'ROSALPI '!G22+ZAMORA!H24+PARIS!H29</f>
        <v>7635</v>
      </c>
      <c r="H28" s="75">
        <f>'ROSALPI '!H22+ZAMORA!I24+PARIS!I29</f>
        <v>6627</v>
      </c>
      <c r="I28" s="75">
        <f>'ROSALPI '!I22+ZAMORA!J24+PARIS!J29</f>
        <v>6468</v>
      </c>
      <c r="J28" s="75">
        <f>'ROSALPI '!J22+ZAMORA!K24+PARIS!K29</f>
        <v>8475</v>
      </c>
      <c r="K28" s="77">
        <f t="shared" si="0"/>
        <v>7366.666666666667</v>
      </c>
      <c r="L28" s="81">
        <f>'ROSALPI '!L22+ZAMORA!M24+PARIS!M29</f>
        <v>9758</v>
      </c>
      <c r="M28" s="77">
        <f t="shared" si="1"/>
        <v>3683.3333333333298</v>
      </c>
      <c r="N28" s="77">
        <f t="shared" si="2"/>
        <v>7366.6666666666633</v>
      </c>
      <c r="O28" s="77" t="str">
        <f t="shared" si="3"/>
        <v/>
      </c>
      <c r="P28" s="77">
        <f t="shared" si="4"/>
        <v>13505.555555555553</v>
      </c>
      <c r="Q28" s="77">
        <f t="shared" si="5"/>
        <v>7430.888888888886</v>
      </c>
      <c r="R28" s="83">
        <f>+'ROSALPI '!T22+ZAMORA!U24+PARIS!T29</f>
        <v>3000</v>
      </c>
      <c r="S28" s="66">
        <v>19</v>
      </c>
      <c r="T28" s="66">
        <v>703000</v>
      </c>
    </row>
    <row r="29" spans="2:20" ht="14.25" customHeight="1">
      <c r="B29" s="67">
        <v>103120085</v>
      </c>
      <c r="C29" s="67" t="s">
        <v>239</v>
      </c>
      <c r="D29" s="76" t="s">
        <v>423</v>
      </c>
      <c r="E29" s="75">
        <f>'ROSALPI '!E23+ZAMORA!F25+PARIS!F30</f>
        <v>5</v>
      </c>
      <c r="F29" s="75">
        <f>'ROSALPI '!F23+ZAMORA!G25+PARIS!G30</f>
        <v>3</v>
      </c>
      <c r="G29" s="75">
        <f>'ROSALPI '!G23+ZAMORA!H25+PARIS!H30</f>
        <v>2</v>
      </c>
      <c r="H29" s="75">
        <f>'ROSALPI '!H23+ZAMORA!I25+PARIS!I30</f>
        <v>1</v>
      </c>
      <c r="I29" s="75">
        <f>'ROSALPI '!I23+ZAMORA!J25+PARIS!J30</f>
        <v>3</v>
      </c>
      <c r="J29" s="75">
        <f>'ROSALPI '!J23+ZAMORA!K25+PARIS!K30</f>
        <v>13</v>
      </c>
      <c r="K29" s="77">
        <f t="shared" si="0"/>
        <v>4.5</v>
      </c>
      <c r="L29" s="81">
        <f>'ROSALPI '!L23+ZAMORA!M25+PARIS!M30</f>
        <v>4</v>
      </c>
      <c r="M29" s="77">
        <f t="shared" si="1"/>
        <v>2.2499999999999978</v>
      </c>
      <c r="N29" s="77">
        <f t="shared" si="2"/>
        <v>4.4999999999999982</v>
      </c>
      <c r="O29" s="77" t="str">
        <f t="shared" si="3"/>
        <v>*</v>
      </c>
      <c r="P29" s="77">
        <f t="shared" si="4"/>
        <v>8.2499999999999982</v>
      </c>
      <c r="Q29" s="77">
        <f t="shared" si="5"/>
        <v>6.4999999999999982</v>
      </c>
      <c r="R29" s="83">
        <f>+'ROSALPI '!T23+ZAMORA!U25+PARIS!T30</f>
        <v>3</v>
      </c>
      <c r="S29" s="66">
        <v>2900</v>
      </c>
      <c r="T29" s="66">
        <v>121800</v>
      </c>
    </row>
    <row r="30" spans="2:20" ht="14.25" customHeight="1">
      <c r="B30" s="67">
        <v>103120100</v>
      </c>
      <c r="C30" s="141" t="s">
        <v>224</v>
      </c>
      <c r="D30" s="67" t="s">
        <v>44</v>
      </c>
      <c r="E30" s="75">
        <f>'ROSALPI '!E24+ZAMORA!F26+PARIS!F31</f>
        <v>63</v>
      </c>
      <c r="F30" s="75">
        <f>'ROSALPI '!F24+ZAMORA!G26+PARIS!G31</f>
        <v>106</v>
      </c>
      <c r="G30" s="75">
        <f>'ROSALPI '!G24+ZAMORA!H26+PARIS!H31</f>
        <v>151</v>
      </c>
      <c r="H30" s="75">
        <f>'ROSALPI '!H24+ZAMORA!I26+PARIS!I31</f>
        <v>165</v>
      </c>
      <c r="I30" s="75">
        <f>'ROSALPI '!I24+ZAMORA!J26+PARIS!J31</f>
        <v>203</v>
      </c>
      <c r="J30" s="75">
        <f>'ROSALPI '!J24+ZAMORA!K26+PARIS!K31</f>
        <v>197</v>
      </c>
      <c r="K30" s="77">
        <f t="shared" si="0"/>
        <v>147.5</v>
      </c>
      <c r="L30" s="81">
        <f>'ROSALPI '!L24+ZAMORA!M26+PARIS!M31</f>
        <v>157</v>
      </c>
      <c r="M30" s="77">
        <f t="shared" si="1"/>
        <v>73.749999999999929</v>
      </c>
      <c r="N30" s="77">
        <f t="shared" si="2"/>
        <v>147.49999999999994</v>
      </c>
      <c r="O30" s="77" t="str">
        <f t="shared" si="3"/>
        <v/>
      </c>
      <c r="P30" s="77">
        <f t="shared" si="4"/>
        <v>270.41666666666663</v>
      </c>
      <c r="Q30" s="77">
        <f t="shared" si="5"/>
        <v>187.16666666666663</v>
      </c>
      <c r="R30" s="83">
        <f>+'ROSALPI '!T24+ZAMORA!U26+PARIS!T31</f>
        <v>200</v>
      </c>
      <c r="S30" s="66">
        <v>0</v>
      </c>
      <c r="T30" s="66">
        <v>0</v>
      </c>
    </row>
    <row r="31" spans="2:20" ht="14.25" customHeight="1">
      <c r="B31" s="75">
        <v>103120101</v>
      </c>
      <c r="C31" s="75" t="s">
        <v>371</v>
      </c>
      <c r="D31" s="75" t="s">
        <v>44</v>
      </c>
      <c r="E31" s="75">
        <f>'ROSALPI '!E25+ZAMORA!F27+PARIS!F32</f>
        <v>4430</v>
      </c>
      <c r="F31" s="75">
        <f>'ROSALPI '!F25+ZAMORA!G27+PARIS!G32</f>
        <v>3585</v>
      </c>
      <c r="G31" s="75">
        <f>'ROSALPI '!G25+ZAMORA!H27+PARIS!H32</f>
        <v>4155</v>
      </c>
      <c r="H31" s="75">
        <f>'ROSALPI '!H25+ZAMORA!I27+PARIS!I32</f>
        <v>3830</v>
      </c>
      <c r="I31" s="75">
        <f>'ROSALPI '!I25+ZAMORA!J27+PARIS!J32</f>
        <v>3540</v>
      </c>
      <c r="J31" s="75">
        <f>'ROSALPI '!J25+ZAMORA!K27+PARIS!K32</f>
        <v>4630</v>
      </c>
      <c r="K31" s="77">
        <f t="shared" si="0"/>
        <v>4028.3333333333335</v>
      </c>
      <c r="L31" s="81">
        <f>'ROSALPI '!L25+ZAMORA!M27+PARIS!M32</f>
        <v>4343</v>
      </c>
      <c r="M31" s="77">
        <f t="shared" si="1"/>
        <v>2014.1666666666645</v>
      </c>
      <c r="N31" s="77">
        <f t="shared" si="2"/>
        <v>4028.3333333333312</v>
      </c>
      <c r="O31" s="77" t="str">
        <f t="shared" si="3"/>
        <v/>
      </c>
      <c r="P31" s="77">
        <f t="shared" si="4"/>
        <v>7385.2777777777756</v>
      </c>
      <c r="Q31" s="77">
        <f t="shared" si="5"/>
        <v>5056.4444444444425</v>
      </c>
      <c r="R31" s="83">
        <f>+'ROSALPI '!T25+ZAMORA!U27+PARIS!T32</f>
        <v>4500</v>
      </c>
      <c r="S31" s="66">
        <v>112</v>
      </c>
      <c r="T31" s="66">
        <v>224000</v>
      </c>
    </row>
    <row r="32" spans="2:20" ht="14.25" customHeight="1">
      <c r="B32" s="67">
        <v>103120091</v>
      </c>
      <c r="C32" s="67" t="s">
        <v>222</v>
      </c>
      <c r="D32" s="67" t="s">
        <v>44</v>
      </c>
      <c r="E32" s="75">
        <f>'ROSALPI '!E26+ZAMORA!F28+PARIS!F33</f>
        <v>1620</v>
      </c>
      <c r="F32" s="75">
        <f>'ROSALPI '!F26+ZAMORA!G28+PARIS!G33</f>
        <v>1396</v>
      </c>
      <c r="G32" s="75">
        <f>'ROSALPI '!G26+ZAMORA!H28+PARIS!H33</f>
        <v>1472</v>
      </c>
      <c r="H32" s="75">
        <f>'ROSALPI '!H26+ZAMORA!I28+PARIS!I33</f>
        <v>1856</v>
      </c>
      <c r="I32" s="75">
        <f>'ROSALPI '!I26+ZAMORA!J28+PARIS!J33</f>
        <v>1361</v>
      </c>
      <c r="J32" s="75">
        <f>'ROSALPI '!J26+ZAMORA!K28+PARIS!K33</f>
        <v>1840</v>
      </c>
      <c r="K32" s="77">
        <f t="shared" si="0"/>
        <v>1590.8333333333333</v>
      </c>
      <c r="L32" s="81">
        <f>'ROSALPI '!L26+ZAMORA!M28+PARIS!M33</f>
        <v>2308</v>
      </c>
      <c r="M32" s="77">
        <f t="shared" si="1"/>
        <v>795.41666666666583</v>
      </c>
      <c r="N32" s="77">
        <f t="shared" si="2"/>
        <v>1590.8333333333326</v>
      </c>
      <c r="O32" s="77" t="str">
        <f t="shared" si="3"/>
        <v/>
      </c>
      <c r="P32" s="77">
        <f t="shared" si="4"/>
        <v>2916.5277777777774</v>
      </c>
      <c r="Q32" s="77">
        <f t="shared" si="5"/>
        <v>1403.9444444444439</v>
      </c>
      <c r="R32" s="83">
        <f>+'ROSALPI '!T26+ZAMORA!U28+PARIS!T33</f>
        <v>510</v>
      </c>
      <c r="S32" s="66">
        <v>27</v>
      </c>
      <c r="T32" s="66">
        <v>143100</v>
      </c>
    </row>
    <row r="33" spans="2:20" ht="14.25" customHeight="1">
      <c r="B33" s="67">
        <v>103120093</v>
      </c>
      <c r="C33" s="67" t="s">
        <v>70</v>
      </c>
      <c r="D33" s="67" t="s">
        <v>44</v>
      </c>
      <c r="E33" s="75">
        <f>'ROSALPI '!E27+ZAMORA!F29+PARIS!F35</f>
        <v>60</v>
      </c>
      <c r="F33" s="75">
        <f>'ROSALPI '!F27+ZAMORA!G29+PARIS!G35</f>
        <v>159</v>
      </c>
      <c r="G33" s="75">
        <f>'ROSALPI '!G27+ZAMORA!H29+PARIS!H35</f>
        <v>187</v>
      </c>
      <c r="H33" s="75">
        <f>'ROSALPI '!H27+ZAMORA!I29+PARIS!I35</f>
        <v>90</v>
      </c>
      <c r="I33" s="75">
        <f>'ROSALPI '!I27+ZAMORA!J29+PARIS!J35</f>
        <v>52</v>
      </c>
      <c r="J33" s="75">
        <f>'ROSALPI '!J27+ZAMORA!K29+PARIS!K35</f>
        <v>30</v>
      </c>
      <c r="K33" s="77">
        <f t="shared" si="0"/>
        <v>96.333333333333329</v>
      </c>
      <c r="L33" s="81">
        <f>'ROSALPI '!L27+ZAMORA!M29+PARIS!M35</f>
        <v>655</v>
      </c>
      <c r="M33" s="77">
        <f t="shared" si="1"/>
        <v>48.166666666666615</v>
      </c>
      <c r="N33" s="77">
        <f t="shared" si="2"/>
        <v>96.333333333333286</v>
      </c>
      <c r="O33" s="77" t="str">
        <f t="shared" si="3"/>
        <v/>
      </c>
      <c r="P33" s="77">
        <f t="shared" si="4"/>
        <v>176.61111111111103</v>
      </c>
      <c r="Q33" s="77">
        <f t="shared" si="5"/>
        <v>-430.22222222222234</v>
      </c>
      <c r="R33" s="83">
        <f>+'ROSALPI '!T27+ZAMORA!U29+PARIS!T35</f>
        <v>0</v>
      </c>
      <c r="S33" s="66">
        <v>108</v>
      </c>
      <c r="T33" s="66">
        <v>108000</v>
      </c>
    </row>
    <row r="34" spans="2:20" ht="14.25" customHeight="1">
      <c r="B34" s="75">
        <v>103113305</v>
      </c>
      <c r="C34" s="140" t="s">
        <v>370</v>
      </c>
      <c r="D34" s="75" t="s">
        <v>45</v>
      </c>
      <c r="E34" s="75" t="e">
        <f>'ROSALPI '!#REF!+ZAMORA!F30+PARIS!F36</f>
        <v>#REF!</v>
      </c>
      <c r="F34" s="75" t="e">
        <f>'ROSALPI '!#REF!+ZAMORA!G30+PARIS!G36</f>
        <v>#REF!</v>
      </c>
      <c r="G34" s="75" t="e">
        <f>'ROSALPI '!#REF!+ZAMORA!H30+PARIS!H36</f>
        <v>#REF!</v>
      </c>
      <c r="H34" s="75" t="e">
        <f>'ROSALPI '!#REF!+ZAMORA!I30+PARIS!I36</f>
        <v>#REF!</v>
      </c>
      <c r="I34" s="75" t="e">
        <f>'ROSALPI '!#REF!+ZAMORA!J30+PARIS!J36</f>
        <v>#REF!</v>
      </c>
      <c r="J34" s="75" t="e">
        <f>'ROSALPI '!#REF!+ZAMORA!K30+PARIS!K36</f>
        <v>#REF!</v>
      </c>
      <c r="K34" s="77" t="e">
        <f t="shared" si="0"/>
        <v>#REF!</v>
      </c>
      <c r="L34" s="81" t="e">
        <f>'ROSALPI '!#REF!+ZAMORA!M30+PARIS!M36</f>
        <v>#REF!</v>
      </c>
      <c r="M34" s="77" t="e">
        <f t="shared" si="1"/>
        <v>#REF!</v>
      </c>
      <c r="N34" s="77" t="e">
        <f t="shared" si="2"/>
        <v>#REF!</v>
      </c>
      <c r="O34" s="77" t="e">
        <f t="shared" si="3"/>
        <v>#REF!</v>
      </c>
      <c r="P34" s="77" t="e">
        <f t="shared" si="4"/>
        <v>#REF!</v>
      </c>
      <c r="Q34" s="77" t="e">
        <f t="shared" si="5"/>
        <v>#REF!</v>
      </c>
      <c r="R34" s="83" t="e">
        <f>+'ROSALPI '!#REF!+ZAMORA!U30+PARIS!T36</f>
        <v>#REF!</v>
      </c>
      <c r="S34" s="66">
        <v>0</v>
      </c>
      <c r="T34" s="66">
        <v>0</v>
      </c>
    </row>
    <row r="35" spans="2:20" ht="14.25" customHeight="1">
      <c r="B35" s="67">
        <v>103113150</v>
      </c>
      <c r="C35" s="67" t="s">
        <v>349</v>
      </c>
      <c r="D35" s="76" t="s">
        <v>444</v>
      </c>
      <c r="E35" s="75">
        <f>'ROSALPI '!E28+ZAMORA!F31+PARIS!F37</f>
        <v>3</v>
      </c>
      <c r="F35" s="75">
        <f>'ROSALPI '!F28+ZAMORA!G31+PARIS!G37</f>
        <v>2</v>
      </c>
      <c r="G35" s="75">
        <f>'ROSALPI '!G28+ZAMORA!H31+PARIS!H37</f>
        <v>2</v>
      </c>
      <c r="H35" s="75">
        <f>'ROSALPI '!H28+ZAMORA!I31+PARIS!I37</f>
        <v>0</v>
      </c>
      <c r="I35" s="75">
        <f>'ROSALPI '!I28+ZAMORA!J31+PARIS!J37</f>
        <v>0</v>
      </c>
      <c r="J35" s="75">
        <f>'ROSALPI '!J28+ZAMORA!K31+PARIS!K37</f>
        <v>0</v>
      </c>
      <c r="K35" s="77">
        <f t="shared" si="0"/>
        <v>1.1666666666666667</v>
      </c>
      <c r="L35" s="81">
        <f>'ROSALPI '!L28+ZAMORA!M31+PARIS!M37</f>
        <v>6</v>
      </c>
      <c r="M35" s="77">
        <f t="shared" si="1"/>
        <v>0.5833333333333327</v>
      </c>
      <c r="N35" s="77">
        <f t="shared" si="2"/>
        <v>1.1666666666666661</v>
      </c>
      <c r="O35" s="77" t="str">
        <f t="shared" si="3"/>
        <v/>
      </c>
      <c r="P35" s="77">
        <f t="shared" si="4"/>
        <v>2.1388888888888884</v>
      </c>
      <c r="Q35" s="77">
        <f t="shared" si="5"/>
        <v>-3.2777777777777781</v>
      </c>
      <c r="R35" s="83">
        <f>+'ROSALPI '!T28+ZAMORA!U31+PARIS!T37</f>
        <v>0</v>
      </c>
      <c r="S35" s="66">
        <v>8800</v>
      </c>
      <c r="T35" s="66">
        <v>176000</v>
      </c>
    </row>
    <row r="36" spans="2:20" ht="14.25" customHeight="1">
      <c r="B36" s="67">
        <v>103113151</v>
      </c>
      <c r="C36" s="67" t="s">
        <v>171</v>
      </c>
      <c r="D36" s="76" t="s">
        <v>422</v>
      </c>
      <c r="E36" s="75">
        <f>'ROSALPI '!E29+ZAMORA!F32+PARIS!F38</f>
        <v>3360</v>
      </c>
      <c r="F36" s="75">
        <f>'ROSALPI '!F29+ZAMORA!G32+PARIS!G38</f>
        <v>2950</v>
      </c>
      <c r="G36" s="75">
        <f>'ROSALPI '!G29+ZAMORA!H32+PARIS!H38</f>
        <v>2440</v>
      </c>
      <c r="H36" s="75">
        <f>'ROSALPI '!H29+ZAMORA!I32+PARIS!I38</f>
        <v>2160</v>
      </c>
      <c r="I36" s="75">
        <f>'ROSALPI '!I29+ZAMORA!J32+PARIS!J38</f>
        <v>2550</v>
      </c>
      <c r="J36" s="75">
        <f>'ROSALPI '!J29+ZAMORA!K32+PARIS!K38</f>
        <v>3330</v>
      </c>
      <c r="K36" s="77">
        <f t="shared" si="0"/>
        <v>2798.3333333333335</v>
      </c>
      <c r="L36" s="81">
        <f>'ROSALPI '!L29+ZAMORA!M32+PARIS!M38</f>
        <v>2909</v>
      </c>
      <c r="M36" s="77">
        <f t="shared" si="1"/>
        <v>1399.1666666666654</v>
      </c>
      <c r="N36" s="77">
        <f t="shared" si="2"/>
        <v>2798.3333333333321</v>
      </c>
      <c r="O36" s="77" t="str">
        <f t="shared" si="3"/>
        <v/>
      </c>
      <c r="P36" s="77">
        <f t="shared" si="4"/>
        <v>5130.2777777777765</v>
      </c>
      <c r="Q36" s="77">
        <f t="shared" si="5"/>
        <v>3620.4444444444434</v>
      </c>
      <c r="R36" s="83">
        <f>+'ROSALPI '!T29+ZAMORA!U32+PARIS!T38</f>
        <v>2000</v>
      </c>
      <c r="S36" s="66">
        <v>194</v>
      </c>
      <c r="T36" s="66">
        <v>970</v>
      </c>
    </row>
    <row r="37" spans="2:20" ht="14.25" customHeight="1">
      <c r="B37" s="67">
        <v>103118228</v>
      </c>
      <c r="C37" s="67" t="s">
        <v>335</v>
      </c>
      <c r="D37" s="67" t="s">
        <v>44</v>
      </c>
      <c r="E37" s="75">
        <f>'ROSALPI '!E30+ZAMORA!F33+PARIS!F39</f>
        <v>41</v>
      </c>
      <c r="F37" s="75">
        <f>'ROSALPI '!F30+ZAMORA!G33+PARIS!G39</f>
        <v>16</v>
      </c>
      <c r="G37" s="75">
        <f>'ROSALPI '!G30+ZAMORA!H33+PARIS!H39</f>
        <v>21</v>
      </c>
      <c r="H37" s="75">
        <f>'ROSALPI '!H30+ZAMORA!I33+PARIS!I39</f>
        <v>33</v>
      </c>
      <c r="I37" s="75">
        <f>'ROSALPI '!I30+ZAMORA!J33+PARIS!J39</f>
        <v>31</v>
      </c>
      <c r="J37" s="75">
        <f>'ROSALPI '!J30+ZAMORA!K33+PARIS!K39</f>
        <v>44</v>
      </c>
      <c r="K37" s="77">
        <f t="shared" si="0"/>
        <v>31</v>
      </c>
      <c r="L37" s="81">
        <f>'ROSALPI '!L30+ZAMORA!M33+PARIS!M39</f>
        <v>111</v>
      </c>
      <c r="M37" s="77">
        <f t="shared" si="1"/>
        <v>15.499999999999986</v>
      </c>
      <c r="N37" s="77">
        <f t="shared" si="2"/>
        <v>30.999999999999986</v>
      </c>
      <c r="O37" s="77" t="str">
        <f t="shared" si="3"/>
        <v/>
      </c>
      <c r="P37" s="77">
        <f t="shared" si="4"/>
        <v>56.833333333333321</v>
      </c>
      <c r="Q37" s="77">
        <f t="shared" si="5"/>
        <v>-38.666666666666679</v>
      </c>
      <c r="R37" s="83">
        <f>+'ROSALPI '!T30+ZAMORA!U33+PARIS!T39</f>
        <v>10</v>
      </c>
      <c r="S37" s="66">
        <v>165</v>
      </c>
      <c r="T37" s="66">
        <v>2953500</v>
      </c>
    </row>
    <row r="38" spans="2:20" ht="14.25" customHeight="1">
      <c r="B38" s="67">
        <v>103110814</v>
      </c>
      <c r="C38" s="67" t="s">
        <v>325</v>
      </c>
      <c r="D38" s="76" t="s">
        <v>425</v>
      </c>
      <c r="E38" s="75">
        <f>'ROSALPI '!E31+ZAMORA!F35+PARIS!F40</f>
        <v>477</v>
      </c>
      <c r="F38" s="75">
        <f>'ROSALPI '!F31+ZAMORA!G35+PARIS!G40</f>
        <v>330</v>
      </c>
      <c r="G38" s="75">
        <f>'ROSALPI '!G31+ZAMORA!H35+PARIS!H40</f>
        <v>241</v>
      </c>
      <c r="H38" s="75">
        <f>'ROSALPI '!H31+ZAMORA!I35+PARIS!I40</f>
        <v>241</v>
      </c>
      <c r="I38" s="75">
        <f>'ROSALPI '!I31+ZAMORA!J35+PARIS!J40</f>
        <v>240</v>
      </c>
      <c r="J38" s="75">
        <f>'ROSALPI '!J31+ZAMORA!K35+PARIS!K40</f>
        <v>422</v>
      </c>
      <c r="K38" s="77">
        <f t="shared" si="0"/>
        <v>325.16666666666669</v>
      </c>
      <c r="L38" s="81">
        <f>'ROSALPI '!L31+ZAMORA!M35+PARIS!M40</f>
        <v>446</v>
      </c>
      <c r="M38" s="77">
        <f t="shared" si="1"/>
        <v>162.58333333333317</v>
      </c>
      <c r="N38" s="77">
        <f t="shared" si="2"/>
        <v>325.16666666666652</v>
      </c>
      <c r="O38" s="77" t="str">
        <f t="shared" si="3"/>
        <v/>
      </c>
      <c r="P38" s="77">
        <f t="shared" si="4"/>
        <v>596.1388888888888</v>
      </c>
      <c r="Q38" s="77">
        <f t="shared" si="5"/>
        <v>312.72222222222217</v>
      </c>
      <c r="R38" s="83">
        <f>+'ROSALPI '!T31+ZAMORA!U35+PARIS!T40</f>
        <v>200</v>
      </c>
      <c r="S38" s="66">
        <v>4687</v>
      </c>
      <c r="T38" s="66">
        <v>445265</v>
      </c>
    </row>
    <row r="39" spans="2:20" ht="14.25" customHeight="1">
      <c r="B39" s="75">
        <v>103112175</v>
      </c>
      <c r="C39" s="140" t="s">
        <v>377</v>
      </c>
      <c r="D39" s="75" t="s">
        <v>10</v>
      </c>
      <c r="E39" s="75" t="e">
        <f>'ROSALPI '!#REF!+ZAMORA!F36+PARIS!F41</f>
        <v>#REF!</v>
      </c>
      <c r="F39" s="75" t="e">
        <f>'ROSALPI '!#REF!+ZAMORA!G36+PARIS!G41</f>
        <v>#REF!</v>
      </c>
      <c r="G39" s="75" t="e">
        <f>'ROSALPI '!#REF!+ZAMORA!H36+PARIS!H41</f>
        <v>#REF!</v>
      </c>
      <c r="H39" s="75" t="e">
        <f>'ROSALPI '!#REF!+ZAMORA!I36+PARIS!I41</f>
        <v>#REF!</v>
      </c>
      <c r="I39" s="75" t="e">
        <f>'ROSALPI '!#REF!+ZAMORA!J36+PARIS!J41</f>
        <v>#REF!</v>
      </c>
      <c r="J39" s="75" t="e">
        <f>'ROSALPI '!#REF!+ZAMORA!K36+PARIS!K41</f>
        <v>#REF!</v>
      </c>
      <c r="K39" s="77" t="e">
        <f t="shared" si="0"/>
        <v>#REF!</v>
      </c>
      <c r="L39" s="81" t="e">
        <f>'ROSALPI '!#REF!+ZAMORA!M36+PARIS!M41</f>
        <v>#REF!</v>
      </c>
      <c r="M39" s="77" t="e">
        <f t="shared" si="1"/>
        <v>#REF!</v>
      </c>
      <c r="N39" s="77" t="e">
        <f t="shared" si="2"/>
        <v>#REF!</v>
      </c>
      <c r="O39" s="77" t="e">
        <f t="shared" si="3"/>
        <v>#REF!</v>
      </c>
      <c r="P39" s="77" t="e">
        <f t="shared" si="4"/>
        <v>#REF!</v>
      </c>
      <c r="Q39" s="77" t="e">
        <f t="shared" si="5"/>
        <v>#REF!</v>
      </c>
      <c r="R39" s="83" t="e">
        <f>+'ROSALPI '!#REF!+ZAMORA!U36+PARIS!T41</f>
        <v>#REF!</v>
      </c>
      <c r="S39" s="66">
        <v>0</v>
      </c>
      <c r="T39" s="66">
        <v>0</v>
      </c>
    </row>
    <row r="40" spans="2:20" ht="14.25" customHeight="1">
      <c r="B40" s="67">
        <v>103104633</v>
      </c>
      <c r="C40" s="67" t="s">
        <v>111</v>
      </c>
      <c r="D40" s="67" t="s">
        <v>44</v>
      </c>
      <c r="E40" s="75">
        <f>'ROSALPI '!E33+ZAMORA!F37+PARIS!F42</f>
        <v>48</v>
      </c>
      <c r="F40" s="75">
        <f>'ROSALPI '!F33+ZAMORA!G37+PARIS!G42</f>
        <v>31</v>
      </c>
      <c r="G40" s="75">
        <f>'ROSALPI '!G33+ZAMORA!H37+PARIS!H42</f>
        <v>31</v>
      </c>
      <c r="H40" s="75">
        <f>'ROSALPI '!H33+ZAMORA!I37+PARIS!I42</f>
        <v>44</v>
      </c>
      <c r="I40" s="75">
        <f>'ROSALPI '!I33+ZAMORA!J37+PARIS!J42</f>
        <v>40</v>
      </c>
      <c r="J40" s="75">
        <f>'ROSALPI '!J33+ZAMORA!K37+PARIS!K42</f>
        <v>38</v>
      </c>
      <c r="K40" s="77">
        <f t="shared" si="0"/>
        <v>38.666666666666664</v>
      </c>
      <c r="L40" s="81">
        <f>'ROSALPI '!L33+ZAMORA!M37+PARIS!M42</f>
        <v>199</v>
      </c>
      <c r="M40" s="77">
        <f t="shared" si="1"/>
        <v>19.333333333333311</v>
      </c>
      <c r="N40" s="77">
        <f t="shared" si="2"/>
        <v>38.666666666666643</v>
      </c>
      <c r="O40" s="77" t="str">
        <f t="shared" si="3"/>
        <v/>
      </c>
      <c r="P40" s="77">
        <f t="shared" si="4"/>
        <v>70.888888888888857</v>
      </c>
      <c r="Q40" s="77">
        <f t="shared" si="5"/>
        <v>-108.77777777777783</v>
      </c>
      <c r="R40" s="83">
        <f>+'ROSALPI '!T33+ZAMORA!U37+PARIS!T42</f>
        <v>0</v>
      </c>
      <c r="S40" s="66">
        <v>110</v>
      </c>
      <c r="T40" s="66">
        <v>110000</v>
      </c>
    </row>
    <row r="41" spans="2:20" ht="14.25" customHeight="1">
      <c r="B41" s="67">
        <v>103104640</v>
      </c>
      <c r="C41" s="141" t="s">
        <v>350</v>
      </c>
      <c r="D41" s="67" t="s">
        <v>45</v>
      </c>
      <c r="E41" s="75" t="e">
        <f>'ROSALPI '!#REF!+ZAMORA!F38+PARIS!F43</f>
        <v>#REF!</v>
      </c>
      <c r="F41" s="75" t="e">
        <f>'ROSALPI '!#REF!+ZAMORA!G38+PARIS!G43</f>
        <v>#REF!</v>
      </c>
      <c r="G41" s="75" t="e">
        <f>'ROSALPI '!#REF!+ZAMORA!H38+PARIS!H43</f>
        <v>#REF!</v>
      </c>
      <c r="H41" s="75" t="e">
        <f>'ROSALPI '!#REF!+ZAMORA!I38+PARIS!I43</f>
        <v>#REF!</v>
      </c>
      <c r="I41" s="75" t="e">
        <f>'ROSALPI '!#REF!+ZAMORA!J38+PARIS!J43</f>
        <v>#REF!</v>
      </c>
      <c r="J41" s="75" t="e">
        <f>'ROSALPI '!#REF!+ZAMORA!K38+PARIS!K43</f>
        <v>#REF!</v>
      </c>
      <c r="K41" s="77" t="e">
        <f t="shared" si="0"/>
        <v>#REF!</v>
      </c>
      <c r="L41" s="81" t="e">
        <f>'ROSALPI '!#REF!+ZAMORA!M38+PARIS!M43</f>
        <v>#REF!</v>
      </c>
      <c r="M41" s="77" t="e">
        <f t="shared" si="1"/>
        <v>#REF!</v>
      </c>
      <c r="N41" s="77" t="e">
        <f t="shared" si="2"/>
        <v>#REF!</v>
      </c>
      <c r="O41" s="77" t="e">
        <f t="shared" si="3"/>
        <v>#REF!</v>
      </c>
      <c r="P41" s="77" t="e">
        <f t="shared" si="4"/>
        <v>#REF!</v>
      </c>
      <c r="Q41" s="77" t="e">
        <f t="shared" si="5"/>
        <v>#REF!</v>
      </c>
      <c r="R41" s="83" t="e">
        <f>+'ROSALPI '!#REF!+ZAMORA!U38+PARIS!T43</f>
        <v>#REF!</v>
      </c>
      <c r="S41" s="66">
        <v>0</v>
      </c>
      <c r="T41" s="66">
        <v>0</v>
      </c>
    </row>
    <row r="42" spans="2:20" ht="14.25" customHeight="1">
      <c r="B42" s="67">
        <v>103104634</v>
      </c>
      <c r="C42" s="67" t="s">
        <v>351</v>
      </c>
      <c r="D42" s="67" t="s">
        <v>44</v>
      </c>
      <c r="E42" s="75">
        <f>'ROSALPI '!E34+ZAMORA!F39+PARIS!F44</f>
        <v>250</v>
      </c>
      <c r="F42" s="75">
        <f>'ROSALPI '!F34+ZAMORA!G39+PARIS!G44</f>
        <v>90</v>
      </c>
      <c r="G42" s="75">
        <f>'ROSALPI '!G34+ZAMORA!H39+PARIS!H44</f>
        <v>360</v>
      </c>
      <c r="H42" s="75">
        <f>'ROSALPI '!H34+ZAMORA!I39+PARIS!I44</f>
        <v>190</v>
      </c>
      <c r="I42" s="75">
        <f>'ROSALPI '!I34+ZAMORA!J39+PARIS!J44</f>
        <v>141</v>
      </c>
      <c r="J42" s="75">
        <f>'ROSALPI '!J34+ZAMORA!K39+PARIS!K44</f>
        <v>82</v>
      </c>
      <c r="K42" s="77">
        <f t="shared" si="0"/>
        <v>185.5</v>
      </c>
      <c r="L42" s="81">
        <f>'ROSALPI '!L34+ZAMORA!M39+PARIS!M44</f>
        <v>353</v>
      </c>
      <c r="M42" s="77">
        <f t="shared" si="1"/>
        <v>92.749999999999901</v>
      </c>
      <c r="N42" s="77">
        <f t="shared" si="2"/>
        <v>185.49999999999989</v>
      </c>
      <c r="O42" s="77" t="str">
        <f t="shared" si="3"/>
        <v/>
      </c>
      <c r="P42" s="77">
        <f t="shared" si="4"/>
        <v>340.08333333333326</v>
      </c>
      <c r="Q42" s="77">
        <f t="shared" si="5"/>
        <v>79.833333333333258</v>
      </c>
      <c r="R42" s="83">
        <f>+'ROSALPI '!T34+ZAMORA!U39+PARIS!T44</f>
        <v>0</v>
      </c>
      <c r="S42" s="66">
        <v>548</v>
      </c>
      <c r="T42" s="66">
        <v>526080</v>
      </c>
    </row>
    <row r="43" spans="2:20" ht="14.25" customHeight="1">
      <c r="B43" s="75">
        <v>103107062</v>
      </c>
      <c r="C43" s="142" t="s">
        <v>378</v>
      </c>
      <c r="D43" s="75" t="s">
        <v>11</v>
      </c>
      <c r="E43" s="75">
        <f>'ROSALPI '!E35+ZAMORA!F40+PARIS!F46</f>
        <v>1005</v>
      </c>
      <c r="F43" s="75">
        <f>'ROSALPI '!F35+ZAMORA!G40+PARIS!G46</f>
        <v>1800</v>
      </c>
      <c r="G43" s="75">
        <f>'ROSALPI '!G35+ZAMORA!H40+PARIS!H46</f>
        <v>2040</v>
      </c>
      <c r="H43" s="75">
        <f>'ROSALPI '!H35+ZAMORA!I40+PARIS!I46</f>
        <v>1710</v>
      </c>
      <c r="I43" s="75">
        <f>'ROSALPI '!I35+ZAMORA!J40+PARIS!J46</f>
        <v>1920</v>
      </c>
      <c r="J43" s="75">
        <f>'ROSALPI '!J35+ZAMORA!K40+PARIS!K46</f>
        <v>2475</v>
      </c>
      <c r="K43" s="77">
        <f t="shared" si="0"/>
        <v>1825</v>
      </c>
      <c r="L43" s="81">
        <f>'ROSALPI '!L35+ZAMORA!M40+PARIS!M46</f>
        <v>945</v>
      </c>
      <c r="M43" s="77">
        <f t="shared" si="1"/>
        <v>912.49999999999909</v>
      </c>
      <c r="N43" s="77">
        <f t="shared" si="2"/>
        <v>1824.9999999999991</v>
      </c>
      <c r="O43" s="77" t="str">
        <f t="shared" si="3"/>
        <v>*</v>
      </c>
      <c r="P43" s="77">
        <f t="shared" si="4"/>
        <v>3345.8333333333326</v>
      </c>
      <c r="Q43" s="77">
        <f t="shared" si="5"/>
        <v>3313.3333333333326</v>
      </c>
      <c r="R43" s="83">
        <f>+'ROSALPI '!T35+ZAMORA!U40+PARIS!T46</f>
        <v>2400</v>
      </c>
      <c r="S43" s="66">
        <v>20000</v>
      </c>
      <c r="T43" s="66">
        <v>0</v>
      </c>
    </row>
    <row r="44" spans="2:20" ht="14.25" customHeight="1">
      <c r="B44" s="67">
        <v>103104631</v>
      </c>
      <c r="C44" s="67" t="s">
        <v>262</v>
      </c>
      <c r="D44" s="67" t="s">
        <v>44</v>
      </c>
      <c r="E44" s="75">
        <f>'ROSALPI '!E36+ZAMORA!F41+PARIS!F47</f>
        <v>502</v>
      </c>
      <c r="F44" s="75">
        <f>'ROSALPI '!F36+ZAMORA!G41+PARIS!G47</f>
        <v>399</v>
      </c>
      <c r="G44" s="75">
        <f>'ROSALPI '!G36+ZAMORA!H41+PARIS!H47</f>
        <v>311</v>
      </c>
      <c r="H44" s="75">
        <f>'ROSALPI '!H36+ZAMORA!I41+PARIS!I47</f>
        <v>544</v>
      </c>
      <c r="I44" s="75">
        <f>'ROSALPI '!I36+ZAMORA!J41+PARIS!J47</f>
        <v>323</v>
      </c>
      <c r="J44" s="75">
        <f>'ROSALPI '!J36+ZAMORA!K41+PARIS!K47</f>
        <v>343</v>
      </c>
      <c r="K44" s="77">
        <f t="shared" si="0"/>
        <v>403.66666666666669</v>
      </c>
      <c r="L44" s="81">
        <f>'ROSALPI '!L36+ZAMORA!M41+PARIS!M47</f>
        <v>8607</v>
      </c>
      <c r="M44" s="77">
        <f t="shared" si="1"/>
        <v>201.83333333333312</v>
      </c>
      <c r="N44" s="77">
        <f t="shared" si="2"/>
        <v>403.66666666666646</v>
      </c>
      <c r="O44" s="77" t="str">
        <f t="shared" si="3"/>
        <v/>
      </c>
      <c r="P44" s="77">
        <f t="shared" si="4"/>
        <v>740.05555555555532</v>
      </c>
      <c r="Q44" s="77">
        <f t="shared" si="5"/>
        <v>-7665.1111111111113</v>
      </c>
      <c r="R44" s="83">
        <f>+'ROSALPI '!T36+ZAMORA!U41+PARIS!T47</f>
        <v>30</v>
      </c>
      <c r="S44" s="66">
        <v>950</v>
      </c>
      <c r="T44" s="66">
        <v>0</v>
      </c>
    </row>
    <row r="45" spans="2:20" ht="14.25" customHeight="1">
      <c r="B45" s="75">
        <v>103110016</v>
      </c>
      <c r="C45" s="143" t="s">
        <v>283</v>
      </c>
      <c r="D45" s="75" t="s">
        <v>44</v>
      </c>
      <c r="E45" s="75">
        <f>'ROSALPI '!E37+ZAMORA!F42+PARIS!F48</f>
        <v>71</v>
      </c>
      <c r="F45" s="75">
        <f>'ROSALPI '!F37+ZAMORA!G42+PARIS!G48</f>
        <v>61</v>
      </c>
      <c r="G45" s="75">
        <f>'ROSALPI '!G37+ZAMORA!H42+PARIS!H48</f>
        <v>58</v>
      </c>
      <c r="H45" s="75">
        <f>'ROSALPI '!H37+ZAMORA!I42+PARIS!I48</f>
        <v>78</v>
      </c>
      <c r="I45" s="75">
        <f>'ROSALPI '!I37+ZAMORA!J42+PARIS!J48</f>
        <v>90</v>
      </c>
      <c r="J45" s="75">
        <f>'ROSALPI '!J37+ZAMORA!K42+PARIS!K48</f>
        <v>88</v>
      </c>
      <c r="K45" s="77">
        <f t="shared" si="0"/>
        <v>74.333333333333329</v>
      </c>
      <c r="L45" s="81">
        <f>'ROSALPI '!L37+ZAMORA!M42+PARIS!M48</f>
        <v>88</v>
      </c>
      <c r="M45" s="77">
        <f t="shared" si="1"/>
        <v>37.166666666666629</v>
      </c>
      <c r="N45" s="77">
        <f t="shared" si="2"/>
        <v>74.333333333333286</v>
      </c>
      <c r="O45" s="77" t="str">
        <f t="shared" si="3"/>
        <v/>
      </c>
      <c r="P45" s="77">
        <f t="shared" si="4"/>
        <v>136.27777777777771</v>
      </c>
      <c r="Q45" s="77">
        <f t="shared" si="5"/>
        <v>85.444444444444372</v>
      </c>
      <c r="R45" s="83">
        <f>+'ROSALPI '!T37+ZAMORA!U42+PARIS!T48</f>
        <v>60</v>
      </c>
      <c r="S45" s="66">
        <v>435</v>
      </c>
      <c r="T45" s="66">
        <v>30450</v>
      </c>
    </row>
    <row r="46" spans="2:20" ht="14.25" customHeight="1">
      <c r="B46" s="75">
        <v>103199988</v>
      </c>
      <c r="C46" s="144" t="s">
        <v>459</v>
      </c>
      <c r="D46" s="75" t="s">
        <v>44</v>
      </c>
      <c r="E46" s="75">
        <f>'ROSALPI '!E38+ZAMORA!F43+PARIS!F49</f>
        <v>46</v>
      </c>
      <c r="F46" s="75">
        <f>'ROSALPI '!F38+ZAMORA!G43+PARIS!G49</f>
        <v>38</v>
      </c>
      <c r="G46" s="75">
        <f>'ROSALPI '!G38+ZAMORA!H43+PARIS!H49</f>
        <v>38</v>
      </c>
      <c r="H46" s="75">
        <f>'ROSALPI '!H38+ZAMORA!I43+PARIS!I49</f>
        <v>40</v>
      </c>
      <c r="I46" s="75">
        <f>'ROSALPI '!I38+ZAMORA!J43+PARIS!J49</f>
        <v>43</v>
      </c>
      <c r="J46" s="75">
        <f>'ROSALPI '!J38+ZAMORA!K43+PARIS!K49</f>
        <v>46</v>
      </c>
      <c r="K46" s="77">
        <f t="shared" si="0"/>
        <v>41.833333333333336</v>
      </c>
      <c r="L46" s="81">
        <f>'ROSALPI '!L38+ZAMORA!M43+PARIS!M49</f>
        <v>57</v>
      </c>
      <c r="M46" s="77">
        <f t="shared" si="1"/>
        <v>20.916666666666647</v>
      </c>
      <c r="N46" s="77">
        <f t="shared" si="2"/>
        <v>41.833333333333314</v>
      </c>
      <c r="O46" s="77" t="str">
        <f t="shared" si="3"/>
        <v/>
      </c>
      <c r="P46" s="77">
        <f t="shared" si="4"/>
        <v>76.694444444444429</v>
      </c>
      <c r="Q46" s="77">
        <f t="shared" si="5"/>
        <v>40.6111111111111</v>
      </c>
      <c r="R46" s="83">
        <f>+'ROSALPI '!T38+ZAMORA!U43+PARIS!T49</f>
        <v>30</v>
      </c>
      <c r="S46" s="66">
        <v>2533</v>
      </c>
      <c r="T46" s="66">
        <v>88655</v>
      </c>
    </row>
    <row r="47" spans="2:20" ht="14.25" customHeight="1">
      <c r="B47" s="67">
        <v>103104497</v>
      </c>
      <c r="C47" s="67" t="s">
        <v>107</v>
      </c>
      <c r="D47" s="67" t="s">
        <v>19</v>
      </c>
      <c r="E47" s="75">
        <f>'ROSALPI '!E39+ZAMORA!F44+PARIS!F50</f>
        <v>180</v>
      </c>
      <c r="F47" s="75">
        <f>'ROSALPI '!F39+ZAMORA!G44+PARIS!G50</f>
        <v>390</v>
      </c>
      <c r="G47" s="75">
        <f>'ROSALPI '!G39+ZAMORA!H44+PARIS!H50</f>
        <v>480</v>
      </c>
      <c r="H47" s="75">
        <f>'ROSALPI '!H39+ZAMORA!I44+PARIS!I50</f>
        <v>210</v>
      </c>
      <c r="I47" s="75">
        <f>'ROSALPI '!I39+ZAMORA!J44+PARIS!J50</f>
        <v>330</v>
      </c>
      <c r="J47" s="75">
        <f>'ROSALPI '!J39+ZAMORA!K44+PARIS!K50</f>
        <v>240</v>
      </c>
      <c r="K47" s="77">
        <f t="shared" si="0"/>
        <v>305</v>
      </c>
      <c r="L47" s="81">
        <f>'ROSALPI '!L39+ZAMORA!M44+PARIS!M50</f>
        <v>570</v>
      </c>
      <c r="M47" s="77">
        <f t="shared" si="1"/>
        <v>152.49999999999983</v>
      </c>
      <c r="N47" s="77">
        <f t="shared" si="2"/>
        <v>304.99999999999983</v>
      </c>
      <c r="O47" s="77" t="str">
        <f t="shared" si="3"/>
        <v/>
      </c>
      <c r="P47" s="77">
        <f t="shared" si="4"/>
        <v>559.16666666666652</v>
      </c>
      <c r="Q47" s="77">
        <f t="shared" si="5"/>
        <v>141.66666666666652</v>
      </c>
      <c r="R47" s="83">
        <f>+'ROSALPI '!T39+ZAMORA!U44+PARIS!T50</f>
        <v>300</v>
      </c>
      <c r="S47" s="66">
        <v>760</v>
      </c>
      <c r="T47" s="66">
        <v>152000</v>
      </c>
    </row>
    <row r="48" spans="2:20" ht="14.25" customHeight="1">
      <c r="B48" s="67">
        <v>103104501</v>
      </c>
      <c r="C48" s="67" t="s">
        <v>108</v>
      </c>
      <c r="D48" s="67" t="s">
        <v>44</v>
      </c>
      <c r="E48" s="75">
        <f>'ROSALPI '!E40+ZAMORA!F46+PARIS!F51</f>
        <v>1470</v>
      </c>
      <c r="F48" s="75">
        <f>'ROSALPI '!F40+ZAMORA!G46+PARIS!G51</f>
        <v>1450</v>
      </c>
      <c r="G48" s="75">
        <f>'ROSALPI '!G40+ZAMORA!H46+PARIS!H51</f>
        <v>1480</v>
      </c>
      <c r="H48" s="75">
        <f>'ROSALPI '!H40+ZAMORA!I46+PARIS!I51</f>
        <v>1060</v>
      </c>
      <c r="I48" s="75">
        <f>'ROSALPI '!I40+ZAMORA!J46+PARIS!J51</f>
        <v>1180</v>
      </c>
      <c r="J48" s="75">
        <f>'ROSALPI '!J40+ZAMORA!K46+PARIS!K51</f>
        <v>1490</v>
      </c>
      <c r="K48" s="77">
        <f t="shared" si="0"/>
        <v>1355</v>
      </c>
      <c r="L48" s="81">
        <f>'ROSALPI '!L40+ZAMORA!M46+PARIS!M51</f>
        <v>1240</v>
      </c>
      <c r="M48" s="77">
        <f t="shared" si="1"/>
        <v>677.49999999999932</v>
      </c>
      <c r="N48" s="77">
        <f t="shared" si="2"/>
        <v>1354.9999999999993</v>
      </c>
      <c r="O48" s="77" t="str">
        <f t="shared" si="3"/>
        <v>*</v>
      </c>
      <c r="P48" s="77">
        <f t="shared" si="4"/>
        <v>2484.1666666666661</v>
      </c>
      <c r="Q48" s="77">
        <f t="shared" si="5"/>
        <v>1921.6666666666661</v>
      </c>
      <c r="R48" s="83">
        <f>+'ROSALPI '!T40+ZAMORA!U46+PARIS!T51</f>
        <v>600</v>
      </c>
      <c r="S48" s="66">
        <v>230</v>
      </c>
      <c r="T48" s="66">
        <v>11500</v>
      </c>
    </row>
    <row r="49" spans="2:20" ht="14.25" customHeight="1">
      <c r="B49" s="67"/>
      <c r="C49" s="67"/>
      <c r="D49" s="67"/>
      <c r="E49" s="75"/>
      <c r="F49" s="75"/>
      <c r="G49" s="75"/>
      <c r="H49" s="75"/>
      <c r="I49" s="75"/>
      <c r="J49" s="75"/>
      <c r="K49" s="77"/>
      <c r="L49" s="81"/>
      <c r="M49" s="77"/>
      <c r="N49" s="77"/>
      <c r="O49" s="77"/>
      <c r="P49" s="77"/>
      <c r="Q49" s="77"/>
      <c r="R49" s="83"/>
      <c r="S49" s="66"/>
      <c r="T49" s="66"/>
    </row>
    <row r="50" spans="2:20" ht="14.25" customHeight="1">
      <c r="B50" s="67">
        <v>103107100</v>
      </c>
      <c r="C50" s="67" t="s">
        <v>228</v>
      </c>
      <c r="D50" s="67" t="s">
        <v>44</v>
      </c>
      <c r="E50" s="75">
        <f>'ROSALPI '!E42+ZAMORA!F48+PARIS!F53</f>
        <v>0</v>
      </c>
      <c r="F50" s="75">
        <f>'ROSALPI '!F42+ZAMORA!G48+PARIS!G53</f>
        <v>0</v>
      </c>
      <c r="G50" s="75">
        <f>'ROSALPI '!G42+ZAMORA!H48+PARIS!H53</f>
        <v>0</v>
      </c>
      <c r="H50" s="75">
        <f>'ROSALPI '!H42+ZAMORA!I48+PARIS!I53</f>
        <v>0</v>
      </c>
      <c r="I50" s="75">
        <f>'ROSALPI '!I42+ZAMORA!J48+PARIS!J53</f>
        <v>0</v>
      </c>
      <c r="J50" s="75">
        <f>'ROSALPI '!J42+ZAMORA!K48+PARIS!K53</f>
        <v>0</v>
      </c>
      <c r="K50" s="77">
        <f t="shared" si="0"/>
        <v>0</v>
      </c>
      <c r="L50" s="81">
        <f>'ROSALPI '!L42+ZAMORA!M48+PARIS!M53</f>
        <v>0</v>
      </c>
      <c r="M50" s="77">
        <f t="shared" si="1"/>
        <v>0</v>
      </c>
      <c r="N50" s="77">
        <f t="shared" si="2"/>
        <v>0</v>
      </c>
      <c r="O50" s="77" t="str">
        <f t="shared" si="3"/>
        <v/>
      </c>
      <c r="P50" s="77">
        <f t="shared" si="4"/>
        <v>0</v>
      </c>
      <c r="Q50" s="77">
        <f t="shared" si="5"/>
        <v>0</v>
      </c>
      <c r="R50" s="83">
        <f>+'ROSALPI '!T42+ZAMORA!U48+PARIS!T53</f>
        <v>0</v>
      </c>
      <c r="S50" s="66">
        <v>1388</v>
      </c>
      <c r="T50" s="66">
        <v>458040</v>
      </c>
    </row>
    <row r="51" spans="2:20" ht="14.25" customHeight="1">
      <c r="B51" s="67">
        <v>103102013</v>
      </c>
      <c r="C51" s="67" t="s">
        <v>76</v>
      </c>
      <c r="D51" s="67" t="s">
        <v>44</v>
      </c>
      <c r="E51" s="75">
        <f>'ROSALPI '!E44+ZAMORA!F49+PARIS!F54</f>
        <v>0</v>
      </c>
      <c r="F51" s="75">
        <f>'ROSALPI '!F44+ZAMORA!G49+PARIS!G54</f>
        <v>0</v>
      </c>
      <c r="G51" s="75">
        <f>'ROSALPI '!G44+ZAMORA!H49+PARIS!H54</f>
        <v>0</v>
      </c>
      <c r="H51" s="75">
        <f>'ROSALPI '!H44+ZAMORA!I49+PARIS!I54</f>
        <v>0</v>
      </c>
      <c r="I51" s="75">
        <f>'ROSALPI '!I44+ZAMORA!J49+PARIS!J54</f>
        <v>0</v>
      </c>
      <c r="J51" s="75">
        <f>'ROSALPI '!J44+ZAMORA!K49+PARIS!K54</f>
        <v>0</v>
      </c>
      <c r="K51" s="77">
        <f t="shared" si="0"/>
        <v>0</v>
      </c>
      <c r="L51" s="81">
        <f>'ROSALPI '!L44+ZAMORA!M49+PARIS!M54</f>
        <v>0</v>
      </c>
      <c r="M51" s="77">
        <f t="shared" si="1"/>
        <v>0</v>
      </c>
      <c r="N51" s="77">
        <f t="shared" si="2"/>
        <v>0</v>
      </c>
      <c r="O51" s="77" t="str">
        <f t="shared" si="3"/>
        <v/>
      </c>
      <c r="P51" s="77">
        <f t="shared" si="4"/>
        <v>0</v>
      </c>
      <c r="Q51" s="77">
        <f t="shared" si="5"/>
        <v>0</v>
      </c>
      <c r="R51" s="83">
        <f>+'ROSALPI '!T44+ZAMORA!U49+PARIS!T54</f>
        <v>0</v>
      </c>
      <c r="S51" s="66">
        <v>86</v>
      </c>
      <c r="T51" s="66">
        <v>68800</v>
      </c>
    </row>
    <row r="52" spans="2:20" ht="14.25" customHeight="1">
      <c r="B52" s="67">
        <v>103102014</v>
      </c>
      <c r="C52" s="67" t="s">
        <v>77</v>
      </c>
      <c r="D52" s="67" t="s">
        <v>44</v>
      </c>
      <c r="E52" s="75">
        <f>'ROSALPI '!E45+ZAMORA!F50+PARIS!F55</f>
        <v>660</v>
      </c>
      <c r="F52" s="75">
        <f>'ROSALPI '!F45+ZAMORA!G50+PARIS!G55</f>
        <v>390</v>
      </c>
      <c r="G52" s="75">
        <f>'ROSALPI '!G45+ZAMORA!H50+PARIS!H55</f>
        <v>390</v>
      </c>
      <c r="H52" s="75">
        <f>'ROSALPI '!H45+ZAMORA!I50+PARIS!I55</f>
        <v>340</v>
      </c>
      <c r="I52" s="75">
        <f>'ROSALPI '!I45+ZAMORA!J50+PARIS!J55</f>
        <v>360</v>
      </c>
      <c r="J52" s="75">
        <f>'ROSALPI '!J45+ZAMORA!K50+PARIS!K55</f>
        <v>570</v>
      </c>
      <c r="K52" s="77">
        <f t="shared" si="0"/>
        <v>451.66666666666669</v>
      </c>
      <c r="L52" s="81">
        <f>'ROSALPI '!L45+ZAMORA!M50+PARIS!M55</f>
        <v>620</v>
      </c>
      <c r="M52" s="77">
        <f t="shared" si="1"/>
        <v>225.83333333333312</v>
      </c>
      <c r="N52" s="77">
        <f t="shared" si="2"/>
        <v>451.66666666666646</v>
      </c>
      <c r="O52" s="77" t="str">
        <f t="shared" si="3"/>
        <v/>
      </c>
      <c r="P52" s="77">
        <f t="shared" si="4"/>
        <v>828.05555555555532</v>
      </c>
      <c r="Q52" s="77">
        <f t="shared" si="5"/>
        <v>433.88888888888863</v>
      </c>
      <c r="R52" s="83">
        <f>+'ROSALPI '!T45+ZAMORA!U50+PARIS!T55</f>
        <v>100</v>
      </c>
      <c r="S52" s="66">
        <v>0</v>
      </c>
      <c r="T52" s="66">
        <v>0</v>
      </c>
    </row>
    <row r="53" spans="2:20" ht="14.25" customHeight="1">
      <c r="B53" s="67">
        <v>103118537</v>
      </c>
      <c r="C53" s="145" t="s">
        <v>217</v>
      </c>
      <c r="D53" s="67" t="s">
        <v>44</v>
      </c>
      <c r="E53" s="75">
        <f>'ROSALPI '!E46+ZAMORA!F51+PARIS!F56</f>
        <v>789</v>
      </c>
      <c r="F53" s="75">
        <f>'ROSALPI '!F46+ZAMORA!G51+PARIS!G56</f>
        <v>820</v>
      </c>
      <c r="G53" s="75">
        <f>'ROSALPI '!G46+ZAMORA!H51+PARIS!H56</f>
        <v>560</v>
      </c>
      <c r="H53" s="75">
        <f>'ROSALPI '!H46+ZAMORA!I51+PARIS!I56</f>
        <v>590</v>
      </c>
      <c r="I53" s="75">
        <f>'ROSALPI '!I46+ZAMORA!J51+PARIS!J56</f>
        <v>480</v>
      </c>
      <c r="J53" s="75">
        <f>'ROSALPI '!J46+ZAMORA!K51+PARIS!K56</f>
        <v>750</v>
      </c>
      <c r="K53" s="77">
        <f t="shared" si="0"/>
        <v>664.83333333333337</v>
      </c>
      <c r="L53" s="81">
        <f>'ROSALPI '!L46+ZAMORA!M51+PARIS!M56</f>
        <v>931</v>
      </c>
      <c r="M53" s="77">
        <f t="shared" si="1"/>
        <v>332.41666666666634</v>
      </c>
      <c r="N53" s="77">
        <f t="shared" si="2"/>
        <v>664.83333333333303</v>
      </c>
      <c r="O53" s="77" t="str">
        <f t="shared" si="3"/>
        <v/>
      </c>
      <c r="P53" s="77">
        <f t="shared" si="4"/>
        <v>1218.8611111111109</v>
      </c>
      <c r="Q53" s="77">
        <f t="shared" si="5"/>
        <v>620.2777777777776</v>
      </c>
      <c r="R53" s="83">
        <f>+'ROSALPI '!T46+ZAMORA!U51+PARIS!T56</f>
        <v>1200</v>
      </c>
      <c r="S53" s="66">
        <v>0</v>
      </c>
      <c r="T53" s="66">
        <v>0</v>
      </c>
    </row>
    <row r="54" spans="2:20" ht="14.25" customHeight="1">
      <c r="B54" s="67">
        <v>103118536</v>
      </c>
      <c r="C54" s="145" t="s">
        <v>308</v>
      </c>
      <c r="D54" s="67" t="s">
        <v>44</v>
      </c>
      <c r="E54" s="75">
        <f>'ROSALPI '!E47+ZAMORA!F52+PARIS!F57</f>
        <v>7650</v>
      </c>
      <c r="F54" s="75">
        <f>'ROSALPI '!F47+ZAMORA!G52+PARIS!G57</f>
        <v>6044</v>
      </c>
      <c r="G54" s="75">
        <f>'ROSALPI '!G47+ZAMORA!H52+PARIS!H57</f>
        <v>6420</v>
      </c>
      <c r="H54" s="75">
        <f>'ROSALPI '!H47+ZAMORA!I52+PARIS!I57</f>
        <v>6226</v>
      </c>
      <c r="I54" s="75">
        <f>'ROSALPI '!I47+ZAMORA!J52+PARIS!J57</f>
        <v>6000</v>
      </c>
      <c r="J54" s="75">
        <f>'ROSALPI '!J47+ZAMORA!K52+PARIS!K57</f>
        <v>8820</v>
      </c>
      <c r="K54" s="77">
        <f t="shared" si="0"/>
        <v>6860</v>
      </c>
      <c r="L54" s="81">
        <f>'ROSALPI '!L47+ZAMORA!M52+PARIS!M57</f>
        <v>5730</v>
      </c>
      <c r="M54" s="77">
        <f t="shared" si="1"/>
        <v>3429.9999999999964</v>
      </c>
      <c r="N54" s="77">
        <f t="shared" si="2"/>
        <v>6859.9999999999964</v>
      </c>
      <c r="O54" s="77" t="str">
        <f t="shared" si="3"/>
        <v>*</v>
      </c>
      <c r="P54" s="77">
        <f t="shared" si="4"/>
        <v>12576.666666666662</v>
      </c>
      <c r="Q54" s="77">
        <f t="shared" si="5"/>
        <v>10276.666666666662</v>
      </c>
      <c r="R54" s="83">
        <f>+'ROSALPI '!T47+ZAMORA!U52+PARIS!T57</f>
        <v>6000</v>
      </c>
      <c r="S54" s="66">
        <v>0</v>
      </c>
      <c r="T54" s="66">
        <v>0</v>
      </c>
    </row>
    <row r="55" spans="2:20" ht="14.25" customHeight="1">
      <c r="B55" s="67">
        <v>103118370</v>
      </c>
      <c r="C55" s="67" t="s">
        <v>209</v>
      </c>
      <c r="D55" s="67" t="s">
        <v>44</v>
      </c>
      <c r="E55" s="75">
        <f>'ROSALPI '!E48+ZAMORA!F53+PARIS!F58</f>
        <v>15735</v>
      </c>
      <c r="F55" s="75">
        <f>'ROSALPI '!F48+ZAMORA!G53+PARIS!G58</f>
        <v>12315</v>
      </c>
      <c r="G55" s="75">
        <f>'ROSALPI '!G48+ZAMORA!H53+PARIS!H58</f>
        <v>12480</v>
      </c>
      <c r="H55" s="75">
        <f>'ROSALPI '!H48+ZAMORA!I53+PARIS!I58</f>
        <v>12675</v>
      </c>
      <c r="I55" s="75">
        <f>'ROSALPI '!I48+ZAMORA!J53+PARIS!J58</f>
        <v>12915</v>
      </c>
      <c r="J55" s="75">
        <f>'ROSALPI '!J48+ZAMORA!K53+PARIS!K58</f>
        <v>17220</v>
      </c>
      <c r="K55" s="77">
        <f t="shared" si="0"/>
        <v>13890</v>
      </c>
      <c r="L55" s="81">
        <f>'ROSALPI '!L48+ZAMORA!M53+PARIS!M58</f>
        <v>13942</v>
      </c>
      <c r="M55" s="77">
        <f t="shared" si="1"/>
        <v>6944.9999999999927</v>
      </c>
      <c r="N55" s="77">
        <f t="shared" si="2"/>
        <v>13889.999999999993</v>
      </c>
      <c r="O55" s="77" t="str">
        <f t="shared" si="3"/>
        <v/>
      </c>
      <c r="P55" s="77">
        <f t="shared" si="4"/>
        <v>25464.999999999993</v>
      </c>
      <c r="Q55" s="77">
        <f t="shared" si="5"/>
        <v>18467.999999999993</v>
      </c>
      <c r="R55" s="83">
        <f>+'ROSALPI '!T48+ZAMORA!U53+PARIS!T58</f>
        <v>12000</v>
      </c>
      <c r="S55" s="66">
        <v>1085</v>
      </c>
      <c r="T55" s="66">
        <v>390600</v>
      </c>
    </row>
    <row r="56" spans="2:20" ht="14.25" customHeight="1">
      <c r="B56" s="67">
        <v>103104204</v>
      </c>
      <c r="C56" s="141" t="s">
        <v>255</v>
      </c>
      <c r="D56" s="67" t="s">
        <v>44</v>
      </c>
      <c r="E56" s="75">
        <f>'ROSALPI '!E49+ZAMORA!F54+PARIS!F59</f>
        <v>10</v>
      </c>
      <c r="F56" s="75">
        <f>'ROSALPI '!F49+ZAMORA!G54+PARIS!G59</f>
        <v>2</v>
      </c>
      <c r="G56" s="75">
        <f>'ROSALPI '!G49+ZAMORA!H54+PARIS!H59</f>
        <v>4</v>
      </c>
      <c r="H56" s="75">
        <f>'ROSALPI '!H49+ZAMORA!I54+PARIS!I59</f>
        <v>6</v>
      </c>
      <c r="I56" s="75">
        <f>'ROSALPI '!I49+ZAMORA!J54+PARIS!J59</f>
        <v>15</v>
      </c>
      <c r="J56" s="75">
        <f>'ROSALPI '!J49+ZAMORA!K54+PARIS!K59</f>
        <v>11</v>
      </c>
      <c r="K56" s="77">
        <f t="shared" si="0"/>
        <v>8</v>
      </c>
      <c r="L56" s="81">
        <f>'ROSALPI '!L49+ZAMORA!M54+PARIS!M59</f>
        <v>13</v>
      </c>
      <c r="M56" s="77">
        <f t="shared" si="1"/>
        <v>3.9999999999999956</v>
      </c>
      <c r="N56" s="77">
        <f t="shared" si="2"/>
        <v>7.9999999999999956</v>
      </c>
      <c r="O56" s="77" t="str">
        <f t="shared" si="3"/>
        <v/>
      </c>
      <c r="P56" s="77">
        <f t="shared" si="4"/>
        <v>14.666666666666661</v>
      </c>
      <c r="Q56" s="77">
        <f t="shared" si="5"/>
        <v>5.6666666666666599</v>
      </c>
      <c r="R56" s="83">
        <f>+'ROSALPI '!T49+ZAMORA!U54+PARIS!T59</f>
        <v>10</v>
      </c>
      <c r="S56" s="66">
        <v>0</v>
      </c>
      <c r="T56" s="66">
        <v>0</v>
      </c>
    </row>
    <row r="57" spans="2:20" ht="14.25" customHeight="1">
      <c r="B57" s="67">
        <v>103104207</v>
      </c>
      <c r="C57" s="67" t="s">
        <v>256</v>
      </c>
      <c r="D57" s="67" t="s">
        <v>44</v>
      </c>
      <c r="E57" s="75">
        <f>'ROSALPI '!E50+ZAMORA!F55+PARIS!F60</f>
        <v>1223</v>
      </c>
      <c r="F57" s="75">
        <f>'ROSALPI '!F50+ZAMORA!G55+PARIS!G60</f>
        <v>902</v>
      </c>
      <c r="G57" s="75">
        <f>'ROSALPI '!G50+ZAMORA!H55+PARIS!H60</f>
        <v>888</v>
      </c>
      <c r="H57" s="75">
        <f>'ROSALPI '!H50+ZAMORA!I55+PARIS!I60</f>
        <v>907</v>
      </c>
      <c r="I57" s="75">
        <f>'ROSALPI '!I50+ZAMORA!J55+PARIS!J60</f>
        <v>967</v>
      </c>
      <c r="J57" s="75">
        <f>'ROSALPI '!J50+ZAMORA!K55+PARIS!K60</f>
        <v>1224</v>
      </c>
      <c r="K57" s="77">
        <f t="shared" si="0"/>
        <v>1018.5</v>
      </c>
      <c r="L57" s="81">
        <f>'ROSALPI '!L50+ZAMORA!M55+PARIS!M60</f>
        <v>1076</v>
      </c>
      <c r="M57" s="77">
        <f t="shared" si="1"/>
        <v>509.24999999999949</v>
      </c>
      <c r="N57" s="77">
        <f t="shared" si="2"/>
        <v>1018.4999999999995</v>
      </c>
      <c r="O57" s="77" t="str">
        <f t="shared" si="3"/>
        <v/>
      </c>
      <c r="P57" s="77">
        <f t="shared" si="4"/>
        <v>1867.2499999999995</v>
      </c>
      <c r="Q57" s="77">
        <f t="shared" si="5"/>
        <v>1300.4999999999995</v>
      </c>
      <c r="R57" s="83">
        <f>+'ROSALPI '!T50+ZAMORA!U55+PARIS!T60</f>
        <v>800</v>
      </c>
      <c r="S57" s="66">
        <v>1755</v>
      </c>
      <c r="T57" s="66">
        <v>0</v>
      </c>
    </row>
    <row r="58" spans="2:20" ht="14.25" customHeight="1">
      <c r="B58" s="67">
        <v>103116040</v>
      </c>
      <c r="C58" s="67" t="s">
        <v>290</v>
      </c>
      <c r="D58" s="67" t="s">
        <v>44</v>
      </c>
      <c r="E58" s="75">
        <f>'ROSALPI '!E51+ZAMORA!F56+PARIS!F61</f>
        <v>780</v>
      </c>
      <c r="F58" s="75">
        <f>'ROSALPI '!F51+ZAMORA!G56+PARIS!G61</f>
        <v>840</v>
      </c>
      <c r="G58" s="75">
        <f>'ROSALPI '!G51+ZAMORA!H56+PARIS!H61</f>
        <v>690</v>
      </c>
      <c r="H58" s="75">
        <f>'ROSALPI '!H51+ZAMORA!I56+PARIS!I61</f>
        <v>690</v>
      </c>
      <c r="I58" s="75">
        <f>'ROSALPI '!I51+ZAMORA!J56+PARIS!J61</f>
        <v>570</v>
      </c>
      <c r="J58" s="75">
        <f>'ROSALPI '!J51+ZAMORA!K56+PARIS!K61</f>
        <v>690</v>
      </c>
      <c r="K58" s="77">
        <f t="shared" si="0"/>
        <v>710</v>
      </c>
      <c r="L58" s="81">
        <f>'ROSALPI '!L51+ZAMORA!M56+PARIS!M61</f>
        <v>877</v>
      </c>
      <c r="M58" s="77">
        <f t="shared" si="1"/>
        <v>354.99999999999966</v>
      </c>
      <c r="N58" s="77">
        <f t="shared" si="2"/>
        <v>709.99999999999966</v>
      </c>
      <c r="O58" s="77" t="str">
        <f t="shared" si="3"/>
        <v/>
      </c>
      <c r="P58" s="77">
        <f t="shared" si="4"/>
        <v>1301.6666666666665</v>
      </c>
      <c r="Q58" s="77">
        <f t="shared" si="5"/>
        <v>779.66666666666652</v>
      </c>
      <c r="R58" s="83">
        <f>+'ROSALPI '!T51+ZAMORA!U56+PARIS!T61</f>
        <v>600</v>
      </c>
      <c r="S58" s="66">
        <v>0</v>
      </c>
      <c r="T58" s="66">
        <v>0</v>
      </c>
    </row>
    <row r="59" spans="2:20" ht="14.25" customHeight="1">
      <c r="B59" s="67">
        <v>103107061</v>
      </c>
      <c r="C59" s="67" t="s">
        <v>267</v>
      </c>
      <c r="D59" s="67" t="s">
        <v>44</v>
      </c>
      <c r="E59" s="75">
        <f>'ROSALPI '!E52+ZAMORA!F57+PARIS!F62</f>
        <v>5010</v>
      </c>
      <c r="F59" s="75">
        <f>'ROSALPI '!F52+ZAMORA!G57+PARIS!G62</f>
        <v>4425</v>
      </c>
      <c r="G59" s="75">
        <f>'ROSALPI '!G52+ZAMORA!H57+PARIS!H62</f>
        <v>5145</v>
      </c>
      <c r="H59" s="75">
        <f>'ROSALPI '!H52+ZAMORA!I57+PARIS!I62</f>
        <v>5010</v>
      </c>
      <c r="I59" s="75">
        <f>'ROSALPI '!I52+ZAMORA!J57+PARIS!J62</f>
        <v>5145</v>
      </c>
      <c r="J59" s="75">
        <f>'ROSALPI '!J52+ZAMORA!K57+PARIS!K62</f>
        <v>6660</v>
      </c>
      <c r="K59" s="77">
        <f t="shared" si="0"/>
        <v>5232.5</v>
      </c>
      <c r="L59" s="81">
        <f>'ROSALPI '!L52+ZAMORA!M57+PARIS!M62</f>
        <v>4110</v>
      </c>
      <c r="M59" s="77">
        <f t="shared" si="1"/>
        <v>2616.2499999999973</v>
      </c>
      <c r="N59" s="77">
        <f t="shared" si="2"/>
        <v>5232.4999999999973</v>
      </c>
      <c r="O59" s="77" t="str">
        <f t="shared" si="3"/>
        <v>*</v>
      </c>
      <c r="P59" s="77">
        <f t="shared" si="4"/>
        <v>9592.9166666666642</v>
      </c>
      <c r="Q59" s="77">
        <f t="shared" si="5"/>
        <v>8099.1666666666642</v>
      </c>
      <c r="R59" s="83">
        <f>+'ROSALPI '!T52+ZAMORA!U57+PARIS!T62</f>
        <v>6000</v>
      </c>
      <c r="S59" s="66">
        <v>0</v>
      </c>
      <c r="T59" s="66">
        <v>0</v>
      </c>
    </row>
    <row r="60" spans="2:20" ht="14.25" customHeight="1">
      <c r="B60" s="67">
        <v>103107065</v>
      </c>
      <c r="C60" s="67" t="s">
        <v>352</v>
      </c>
      <c r="D60" s="67" t="s">
        <v>44</v>
      </c>
      <c r="E60" s="75">
        <f>'ROSALPI '!E53+ZAMORA!F58+PARIS!F63</f>
        <v>15540</v>
      </c>
      <c r="F60" s="75">
        <f>'ROSALPI '!F53+ZAMORA!G58+PARIS!G63</f>
        <v>12310</v>
      </c>
      <c r="G60" s="75">
        <f>'ROSALPI '!G53+ZAMORA!H58+PARIS!H63</f>
        <v>13770</v>
      </c>
      <c r="H60" s="75">
        <f>'ROSALPI '!H53+ZAMORA!I58+PARIS!I63</f>
        <v>13095</v>
      </c>
      <c r="I60" s="75">
        <f>'ROSALPI '!I53+ZAMORA!J58+PARIS!J63</f>
        <v>13200</v>
      </c>
      <c r="J60" s="75">
        <f>'ROSALPI '!J53+ZAMORA!K58+PARIS!K63</f>
        <v>16705</v>
      </c>
      <c r="K60" s="77">
        <f t="shared" si="0"/>
        <v>14103.333333333334</v>
      </c>
      <c r="L60" s="81">
        <f>'ROSALPI '!L53+ZAMORA!M58+PARIS!M63</f>
        <v>13664</v>
      </c>
      <c r="M60" s="77">
        <f t="shared" si="1"/>
        <v>7051.6666666666597</v>
      </c>
      <c r="N60" s="77">
        <f t="shared" si="2"/>
        <v>14103.333333333327</v>
      </c>
      <c r="O60" s="77" t="str">
        <f t="shared" si="3"/>
        <v>*</v>
      </c>
      <c r="P60" s="77">
        <f t="shared" si="4"/>
        <v>25856.111111111106</v>
      </c>
      <c r="Q60" s="77">
        <f t="shared" si="5"/>
        <v>19243.777777777774</v>
      </c>
      <c r="R60" s="83">
        <f>+'ROSALPI '!T53+ZAMORA!U58+PARIS!T63</f>
        <v>10000</v>
      </c>
      <c r="S60" s="66">
        <v>470</v>
      </c>
      <c r="T60" s="66">
        <v>564000</v>
      </c>
    </row>
    <row r="61" spans="2:20" ht="14.25" customHeight="1">
      <c r="B61" s="67">
        <v>103118312</v>
      </c>
      <c r="C61" s="67" t="s">
        <v>205</v>
      </c>
      <c r="D61" s="67" t="s">
        <v>44</v>
      </c>
      <c r="E61" s="75">
        <f>'ROSALPI '!E54+ZAMORA!F59+PARIS!F64</f>
        <v>7</v>
      </c>
      <c r="F61" s="75">
        <f>'ROSALPI '!F54+ZAMORA!G59+PARIS!G64</f>
        <v>2</v>
      </c>
      <c r="G61" s="75">
        <f>'ROSALPI '!G54+ZAMORA!H59+PARIS!H64</f>
        <v>2</v>
      </c>
      <c r="H61" s="75">
        <f>'ROSALPI '!H54+ZAMORA!I59+PARIS!I64</f>
        <v>13</v>
      </c>
      <c r="I61" s="75">
        <f>'ROSALPI '!I54+ZAMORA!J59+PARIS!J64</f>
        <v>18</v>
      </c>
      <c r="J61" s="75">
        <f>'ROSALPI '!J54+ZAMORA!K59+PARIS!K64</f>
        <v>31</v>
      </c>
      <c r="K61" s="77">
        <f t="shared" si="0"/>
        <v>12.166666666666666</v>
      </c>
      <c r="L61" s="81">
        <f>'ROSALPI '!L54+ZAMORA!M59+PARIS!M64</f>
        <v>18</v>
      </c>
      <c r="M61" s="77">
        <f t="shared" si="1"/>
        <v>6.0833333333333268</v>
      </c>
      <c r="N61" s="77">
        <f t="shared" si="2"/>
        <v>12.166666666666661</v>
      </c>
      <c r="O61" s="77" t="str">
        <f t="shared" si="3"/>
        <v/>
      </c>
      <c r="P61" s="77">
        <f t="shared" si="4"/>
        <v>22.30555555555555</v>
      </c>
      <c r="Q61" s="77">
        <f t="shared" si="5"/>
        <v>10.388888888888882</v>
      </c>
      <c r="R61" s="83">
        <f>+'ROSALPI '!T54+ZAMORA!U59+PARIS!T64</f>
        <v>10</v>
      </c>
      <c r="S61" s="66">
        <v>37</v>
      </c>
      <c r="T61" s="66">
        <v>111000</v>
      </c>
    </row>
    <row r="62" spans="2:20" ht="14.25" customHeight="1">
      <c r="B62" s="67">
        <v>103107957</v>
      </c>
      <c r="C62" s="67" t="s">
        <v>323</v>
      </c>
      <c r="D62" s="67" t="s">
        <v>44</v>
      </c>
      <c r="E62" s="75">
        <f>'ROSALPI '!E55+ZAMORA!F60+PARIS!F65</f>
        <v>721</v>
      </c>
      <c r="F62" s="75">
        <f>'ROSALPI '!F55+ZAMORA!G60+PARIS!G65</f>
        <v>754</v>
      </c>
      <c r="G62" s="75">
        <f>'ROSALPI '!G55+ZAMORA!H60+PARIS!H65</f>
        <v>801</v>
      </c>
      <c r="H62" s="75">
        <f>'ROSALPI '!H55+ZAMORA!I60+PARIS!I65</f>
        <v>714</v>
      </c>
      <c r="I62" s="75">
        <f>'ROSALPI '!I55+ZAMORA!J60+PARIS!J65</f>
        <v>885</v>
      </c>
      <c r="J62" s="75">
        <f>'ROSALPI '!J55+ZAMORA!K60+PARIS!K65</f>
        <v>1021</v>
      </c>
      <c r="K62" s="77">
        <f t="shared" si="0"/>
        <v>816</v>
      </c>
      <c r="L62" s="81">
        <f>'ROSALPI '!L55+ZAMORA!M60+PARIS!M65</f>
        <v>942</v>
      </c>
      <c r="M62" s="77">
        <f t="shared" si="1"/>
        <v>407.99999999999955</v>
      </c>
      <c r="N62" s="77">
        <f t="shared" si="2"/>
        <v>815.99999999999955</v>
      </c>
      <c r="O62" s="77" t="str">
        <f t="shared" si="3"/>
        <v/>
      </c>
      <c r="P62" s="77">
        <f t="shared" si="4"/>
        <v>1495.9999999999995</v>
      </c>
      <c r="Q62" s="77">
        <f t="shared" si="5"/>
        <v>961.99999999999955</v>
      </c>
      <c r="R62" s="83">
        <f>+'ROSALPI '!T55+ZAMORA!U60+PARIS!T65</f>
        <v>400</v>
      </c>
      <c r="S62" s="66">
        <v>40</v>
      </c>
      <c r="T62" s="66">
        <v>360000</v>
      </c>
    </row>
    <row r="63" spans="2:20" ht="14.25" customHeight="1">
      <c r="B63" s="67">
        <v>103107956</v>
      </c>
      <c r="C63" s="67" t="s">
        <v>135</v>
      </c>
      <c r="D63" s="67" t="s">
        <v>44</v>
      </c>
      <c r="E63" s="75">
        <f>'ROSALPI '!E56+ZAMORA!F61+PARIS!F66</f>
        <v>0</v>
      </c>
      <c r="F63" s="75">
        <f>'ROSALPI '!F56+ZAMORA!G61+PARIS!G66</f>
        <v>0</v>
      </c>
      <c r="G63" s="75">
        <f>'ROSALPI '!G56+ZAMORA!H61+PARIS!H66</f>
        <v>0</v>
      </c>
      <c r="H63" s="75">
        <f>'ROSALPI '!H56+ZAMORA!I61+PARIS!I66</f>
        <v>0</v>
      </c>
      <c r="I63" s="75">
        <f>'ROSALPI '!I56+ZAMORA!J61+PARIS!J66</f>
        <v>0</v>
      </c>
      <c r="J63" s="75">
        <f>'ROSALPI '!J56+ZAMORA!K61+PARIS!K66</f>
        <v>0</v>
      </c>
      <c r="K63" s="77">
        <f t="shared" si="0"/>
        <v>0</v>
      </c>
      <c r="L63" s="81">
        <f>'ROSALPI '!L56+ZAMORA!M61+PARIS!M66</f>
        <v>0</v>
      </c>
      <c r="M63" s="77">
        <f t="shared" si="1"/>
        <v>0</v>
      </c>
      <c r="N63" s="77">
        <f t="shared" si="2"/>
        <v>0</v>
      </c>
      <c r="O63" s="77" t="str">
        <f t="shared" si="3"/>
        <v/>
      </c>
      <c r="P63" s="77">
        <f t="shared" si="4"/>
        <v>0</v>
      </c>
      <c r="Q63" s="77">
        <f t="shared" si="5"/>
        <v>0</v>
      </c>
      <c r="R63" s="83">
        <f>+'ROSALPI '!T56+ZAMORA!U61+PARIS!T66</f>
        <v>0</v>
      </c>
      <c r="S63" s="66">
        <v>15</v>
      </c>
      <c r="T63" s="66">
        <v>720000</v>
      </c>
    </row>
    <row r="64" spans="2:20" ht="14.25" customHeight="1">
      <c r="B64" s="67">
        <v>103104007</v>
      </c>
      <c r="C64" s="67" t="s">
        <v>82</v>
      </c>
      <c r="D64" s="76" t="s">
        <v>426</v>
      </c>
      <c r="E64" s="75">
        <f>'ROSALPI '!E57+ZAMORA!F62+PARIS!F67</f>
        <v>0</v>
      </c>
      <c r="F64" s="75">
        <f>'ROSALPI '!F57+ZAMORA!G62+PARIS!G67</f>
        <v>0</v>
      </c>
      <c r="G64" s="75">
        <f>'ROSALPI '!G57+ZAMORA!H62+PARIS!H67</f>
        <v>0</v>
      </c>
      <c r="H64" s="75">
        <f>'ROSALPI '!H57+ZAMORA!I62+PARIS!I67</f>
        <v>0</v>
      </c>
      <c r="I64" s="75">
        <f>'ROSALPI '!I57+ZAMORA!J62+PARIS!J67</f>
        <v>0</v>
      </c>
      <c r="J64" s="75">
        <f>'ROSALPI '!J57+ZAMORA!K62+PARIS!K67</f>
        <v>0</v>
      </c>
      <c r="K64" s="77">
        <f t="shared" si="0"/>
        <v>0</v>
      </c>
      <c r="L64" s="81">
        <f>'ROSALPI '!L57+ZAMORA!M62+PARIS!M67</f>
        <v>0</v>
      </c>
      <c r="M64" s="77">
        <f t="shared" si="1"/>
        <v>0</v>
      </c>
      <c r="N64" s="77">
        <f t="shared" si="2"/>
        <v>0</v>
      </c>
      <c r="O64" s="77" t="str">
        <f t="shared" si="3"/>
        <v/>
      </c>
      <c r="P64" s="77">
        <f t="shared" si="4"/>
        <v>0</v>
      </c>
      <c r="Q64" s="77">
        <f t="shared" si="5"/>
        <v>0</v>
      </c>
      <c r="R64" s="83">
        <f>+'ROSALPI '!T57+ZAMORA!U62+PARIS!T67</f>
        <v>0</v>
      </c>
      <c r="S64" s="66">
        <v>3000</v>
      </c>
      <c r="T64" s="66">
        <v>570000</v>
      </c>
    </row>
    <row r="65" spans="2:20" ht="14.25" customHeight="1">
      <c r="B65" s="67">
        <v>103104015</v>
      </c>
      <c r="C65" s="67" t="s">
        <v>83</v>
      </c>
      <c r="D65" s="67" t="s">
        <v>44</v>
      </c>
      <c r="E65" s="75">
        <f>'ROSALPI '!E58+ZAMORA!F63+PARIS!F68</f>
        <v>0</v>
      </c>
      <c r="F65" s="75">
        <f>'ROSALPI '!F58+ZAMORA!G63+PARIS!G68</f>
        <v>0</v>
      </c>
      <c r="G65" s="75">
        <f>'ROSALPI '!G58+ZAMORA!H63+PARIS!H68</f>
        <v>0</v>
      </c>
      <c r="H65" s="75">
        <f>'ROSALPI '!H58+ZAMORA!I63+PARIS!I68</f>
        <v>0</v>
      </c>
      <c r="I65" s="75">
        <f>'ROSALPI '!I58+ZAMORA!J63+PARIS!J68</f>
        <v>0</v>
      </c>
      <c r="J65" s="75">
        <f>'ROSALPI '!J58+ZAMORA!K63+PARIS!K68</f>
        <v>0</v>
      </c>
      <c r="K65" s="77">
        <f t="shared" si="0"/>
        <v>0</v>
      </c>
      <c r="L65" s="81">
        <f>'ROSALPI '!L58+ZAMORA!M63+PARIS!M68</f>
        <v>0</v>
      </c>
      <c r="M65" s="77">
        <f t="shared" si="1"/>
        <v>0</v>
      </c>
      <c r="N65" s="77">
        <f t="shared" si="2"/>
        <v>0</v>
      </c>
      <c r="O65" s="77" t="str">
        <f t="shared" si="3"/>
        <v/>
      </c>
      <c r="P65" s="77">
        <f t="shared" si="4"/>
        <v>0</v>
      </c>
      <c r="Q65" s="77">
        <f t="shared" si="5"/>
        <v>0</v>
      </c>
      <c r="R65" s="83">
        <f>+'ROSALPI '!T58+ZAMORA!U63+PARIS!T68</f>
        <v>0</v>
      </c>
      <c r="S65" s="66">
        <v>180</v>
      </c>
      <c r="T65" s="66">
        <v>342000</v>
      </c>
    </row>
    <row r="66" spans="2:20" ht="14.25" customHeight="1">
      <c r="B66" s="67">
        <v>103104025</v>
      </c>
      <c r="C66" s="67" t="s">
        <v>247</v>
      </c>
      <c r="D66" s="67" t="s">
        <v>44</v>
      </c>
      <c r="E66" s="75">
        <f>'ROSALPI '!E59+ZAMORA!F64+PARIS!F69</f>
        <v>120</v>
      </c>
      <c r="F66" s="75">
        <f>'ROSALPI '!F59+ZAMORA!G64+PARIS!G69</f>
        <v>120</v>
      </c>
      <c r="G66" s="75">
        <f>'ROSALPI '!G59+ZAMORA!H64+PARIS!H69</f>
        <v>60</v>
      </c>
      <c r="H66" s="75">
        <f>'ROSALPI '!H59+ZAMORA!I64+PARIS!I69</f>
        <v>60</v>
      </c>
      <c r="I66" s="75">
        <f>'ROSALPI '!I59+ZAMORA!J64+PARIS!J69</f>
        <v>120</v>
      </c>
      <c r="J66" s="75">
        <f>'ROSALPI '!J59+ZAMORA!K64+PARIS!K69</f>
        <v>150</v>
      </c>
      <c r="K66" s="77">
        <f t="shared" si="0"/>
        <v>105</v>
      </c>
      <c r="L66" s="81">
        <f>'ROSALPI '!L59+ZAMORA!M64+PARIS!M69</f>
        <v>440</v>
      </c>
      <c r="M66" s="77">
        <f t="shared" si="1"/>
        <v>52.499999999999943</v>
      </c>
      <c r="N66" s="77">
        <f t="shared" si="2"/>
        <v>104.99999999999994</v>
      </c>
      <c r="O66" s="77" t="str">
        <f t="shared" si="3"/>
        <v/>
      </c>
      <c r="P66" s="77">
        <f t="shared" si="4"/>
        <v>192.49999999999994</v>
      </c>
      <c r="Q66" s="77">
        <f t="shared" si="5"/>
        <v>-195.00000000000006</v>
      </c>
      <c r="R66" s="83">
        <f>+'ROSALPI '!T59+ZAMORA!U64+PARIS!T69</f>
        <v>200</v>
      </c>
      <c r="S66" s="66">
        <v>0</v>
      </c>
      <c r="T66" s="66">
        <v>0</v>
      </c>
    </row>
    <row r="67" spans="2:20" ht="14.25" customHeight="1">
      <c r="B67" s="67">
        <v>103104023</v>
      </c>
      <c r="C67" s="67" t="s">
        <v>64</v>
      </c>
      <c r="D67" s="67" t="s">
        <v>44</v>
      </c>
      <c r="E67" s="75">
        <f>'ROSALPI '!E60+ZAMORA!F65+PARIS!F70</f>
        <v>0</v>
      </c>
      <c r="F67" s="75">
        <f>'ROSALPI '!F60+ZAMORA!G65+PARIS!G70</f>
        <v>114</v>
      </c>
      <c r="G67" s="75">
        <f>'ROSALPI '!G60+ZAMORA!H65+PARIS!H70</f>
        <v>114</v>
      </c>
      <c r="H67" s="75">
        <f>'ROSALPI '!H60+ZAMORA!I65+PARIS!I70</f>
        <v>0</v>
      </c>
      <c r="I67" s="75">
        <f>'ROSALPI '!I60+ZAMORA!J65+PARIS!J70</f>
        <v>0</v>
      </c>
      <c r="J67" s="75">
        <f>'ROSALPI '!J60+ZAMORA!K65+PARIS!K70</f>
        <v>0</v>
      </c>
      <c r="K67" s="77">
        <f t="shared" si="0"/>
        <v>38</v>
      </c>
      <c r="L67" s="81">
        <f>'ROSALPI '!L60+ZAMORA!M65+PARIS!M70</f>
        <v>0</v>
      </c>
      <c r="M67" s="77">
        <f t="shared" si="1"/>
        <v>18.999999999999979</v>
      </c>
      <c r="N67" s="77">
        <f t="shared" si="2"/>
        <v>37.999999999999979</v>
      </c>
      <c r="O67" s="77" t="str">
        <f t="shared" si="3"/>
        <v>*</v>
      </c>
      <c r="P67" s="77">
        <f t="shared" si="4"/>
        <v>69.666666666666643</v>
      </c>
      <c r="Q67" s="77">
        <f t="shared" si="5"/>
        <v>88.666666666666643</v>
      </c>
      <c r="R67" s="83">
        <f>+'ROSALPI '!T60+ZAMORA!U65+PARIS!T70</f>
        <v>0</v>
      </c>
      <c r="S67" s="66">
        <v>1800</v>
      </c>
      <c r="T67" s="66">
        <v>360000</v>
      </c>
    </row>
    <row r="68" spans="2:20" ht="14.25" customHeight="1">
      <c r="B68" s="67">
        <v>103104030</v>
      </c>
      <c r="C68" s="67" t="s">
        <v>84</v>
      </c>
      <c r="D68" s="67" t="s">
        <v>19</v>
      </c>
      <c r="E68" s="75">
        <f>'ROSALPI '!E61+ZAMORA!F66+PARIS!F71</f>
        <v>0</v>
      </c>
      <c r="F68" s="75">
        <f>'ROSALPI '!F61+ZAMORA!G66+PARIS!G71</f>
        <v>0</v>
      </c>
      <c r="G68" s="75">
        <f>'ROSALPI '!G61+ZAMORA!H66+PARIS!H71</f>
        <v>0</v>
      </c>
      <c r="H68" s="75">
        <f>'ROSALPI '!H61+ZAMORA!I66+PARIS!I71</f>
        <v>0</v>
      </c>
      <c r="I68" s="75">
        <f>'ROSALPI '!I61+ZAMORA!J66+PARIS!J71</f>
        <v>0</v>
      </c>
      <c r="J68" s="75">
        <f>'ROSALPI '!J61+ZAMORA!K66+PARIS!K71</f>
        <v>0</v>
      </c>
      <c r="K68" s="77">
        <f t="shared" si="0"/>
        <v>0</v>
      </c>
      <c r="L68" s="81">
        <f>'ROSALPI '!L61+ZAMORA!M66+PARIS!M71</f>
        <v>0</v>
      </c>
      <c r="M68" s="77">
        <f t="shared" si="1"/>
        <v>0</v>
      </c>
      <c r="N68" s="77">
        <f t="shared" si="2"/>
        <v>0</v>
      </c>
      <c r="O68" s="77" t="str">
        <f t="shared" si="3"/>
        <v/>
      </c>
      <c r="P68" s="77">
        <f t="shared" si="4"/>
        <v>0</v>
      </c>
      <c r="Q68" s="77">
        <f t="shared" si="5"/>
        <v>0</v>
      </c>
      <c r="R68" s="83">
        <f>+'ROSALPI '!T61+ZAMORA!U66+PARIS!T71</f>
        <v>0</v>
      </c>
      <c r="S68" s="66">
        <v>0</v>
      </c>
      <c r="T68" s="66">
        <v>0</v>
      </c>
    </row>
    <row r="69" spans="2:20" ht="14.25" customHeight="1">
      <c r="B69" s="67">
        <v>103104022</v>
      </c>
      <c r="C69" s="141" t="s">
        <v>246</v>
      </c>
      <c r="D69" s="67" t="s">
        <v>44</v>
      </c>
      <c r="E69" s="75">
        <f>'ROSALPI '!E62+ZAMORA!F67+PARIS!F72</f>
        <v>0</v>
      </c>
      <c r="F69" s="75">
        <f>'ROSALPI '!F62+ZAMORA!G67+PARIS!G72</f>
        <v>0</v>
      </c>
      <c r="G69" s="75">
        <f>'ROSALPI '!G62+ZAMORA!H67+PARIS!H72</f>
        <v>0</v>
      </c>
      <c r="H69" s="75">
        <f>'ROSALPI '!H62+ZAMORA!I67+PARIS!I72</f>
        <v>0</v>
      </c>
      <c r="I69" s="75">
        <f>'ROSALPI '!I62+ZAMORA!J67+PARIS!J72</f>
        <v>0</v>
      </c>
      <c r="J69" s="75">
        <f>'ROSALPI '!J62+ZAMORA!K67+PARIS!K72</f>
        <v>0</v>
      </c>
      <c r="K69" s="77">
        <f t="shared" si="0"/>
        <v>0</v>
      </c>
      <c r="L69" s="81">
        <f>'ROSALPI '!L62+ZAMORA!M67+PARIS!M72</f>
        <v>0</v>
      </c>
      <c r="M69" s="77">
        <f t="shared" si="1"/>
        <v>0</v>
      </c>
      <c r="N69" s="77">
        <f t="shared" si="2"/>
        <v>0</v>
      </c>
      <c r="O69" s="77" t="str">
        <f t="shared" si="3"/>
        <v/>
      </c>
      <c r="P69" s="77">
        <f t="shared" si="4"/>
        <v>0</v>
      </c>
      <c r="Q69" s="77">
        <f t="shared" si="5"/>
        <v>0</v>
      </c>
      <c r="R69" s="83">
        <f>+'ROSALPI '!T62+ZAMORA!U67+PARIS!T72</f>
        <v>0</v>
      </c>
      <c r="S69" s="66">
        <v>0</v>
      </c>
      <c r="T69" s="66">
        <v>0</v>
      </c>
    </row>
    <row r="70" spans="2:20" ht="14.25" customHeight="1">
      <c r="B70" s="67">
        <v>103104036</v>
      </c>
      <c r="C70" s="67" t="s">
        <v>85</v>
      </c>
      <c r="D70" s="67" t="s">
        <v>44</v>
      </c>
      <c r="E70" s="75">
        <f>'ROSALPI '!E63+ZAMORA!F68+PARIS!F73</f>
        <v>14</v>
      </c>
      <c r="F70" s="75">
        <f>'ROSALPI '!F63+ZAMORA!G68+PARIS!G73</f>
        <v>9</v>
      </c>
      <c r="G70" s="75">
        <f>'ROSALPI '!G63+ZAMORA!H68+PARIS!H73</f>
        <v>8</v>
      </c>
      <c r="H70" s="75">
        <f>'ROSALPI '!H63+ZAMORA!I68+PARIS!I73</f>
        <v>7</v>
      </c>
      <c r="I70" s="75">
        <f>'ROSALPI '!I63+ZAMORA!J68+PARIS!J73</f>
        <v>8</v>
      </c>
      <c r="J70" s="75">
        <f>'ROSALPI '!J63+ZAMORA!K68+PARIS!K73</f>
        <v>17</v>
      </c>
      <c r="K70" s="77">
        <f t="shared" si="0"/>
        <v>10.5</v>
      </c>
      <c r="L70" s="81">
        <f>'ROSALPI '!L63+ZAMORA!M68+PARIS!M73</f>
        <v>126</v>
      </c>
      <c r="M70" s="77">
        <f t="shared" si="1"/>
        <v>5.2499999999999947</v>
      </c>
      <c r="N70" s="77">
        <f t="shared" si="2"/>
        <v>10.499999999999995</v>
      </c>
      <c r="O70" s="77" t="str">
        <f t="shared" si="3"/>
        <v/>
      </c>
      <c r="P70" s="77">
        <f t="shared" si="4"/>
        <v>19.249999999999993</v>
      </c>
      <c r="Q70" s="77">
        <f t="shared" si="5"/>
        <v>-101.5</v>
      </c>
      <c r="R70" s="83">
        <f>+'ROSALPI '!T63+ZAMORA!U68+PARIS!T73</f>
        <v>0</v>
      </c>
      <c r="S70" s="66">
        <v>245</v>
      </c>
      <c r="T70" s="66">
        <v>0</v>
      </c>
    </row>
    <row r="71" spans="2:20" ht="14.25" customHeight="1">
      <c r="B71" s="67">
        <v>103104017</v>
      </c>
      <c r="C71" s="141" t="s">
        <v>74</v>
      </c>
      <c r="D71" s="67" t="s">
        <v>44</v>
      </c>
      <c r="E71" s="75">
        <f>'ROSALPI '!E64+ZAMORA!F69+PARIS!F74</f>
        <v>191</v>
      </c>
      <c r="F71" s="75">
        <f>'ROSALPI '!F64+ZAMORA!G69+PARIS!G74</f>
        <v>16</v>
      </c>
      <c r="G71" s="75">
        <f>'ROSALPI '!G64+ZAMORA!H69+PARIS!H74</f>
        <v>17</v>
      </c>
      <c r="H71" s="75">
        <f>'ROSALPI '!H64+ZAMORA!I69+PARIS!I74</f>
        <v>113</v>
      </c>
      <c r="I71" s="75">
        <f>'ROSALPI '!I64+ZAMORA!J69+PARIS!J74</f>
        <v>42</v>
      </c>
      <c r="J71" s="75">
        <f>'ROSALPI '!J64+ZAMORA!K69+PARIS!K74</f>
        <v>10</v>
      </c>
      <c r="K71" s="77">
        <f t="shared" si="0"/>
        <v>64.833333333333329</v>
      </c>
      <c r="L71" s="81">
        <f>'ROSALPI '!L64+ZAMORA!M69+PARIS!M74</f>
        <v>443</v>
      </c>
      <c r="M71" s="77">
        <f t="shared" si="1"/>
        <v>32.416666666666629</v>
      </c>
      <c r="N71" s="77">
        <f t="shared" si="2"/>
        <v>64.833333333333286</v>
      </c>
      <c r="O71" s="77" t="str">
        <f t="shared" si="3"/>
        <v/>
      </c>
      <c r="P71" s="77">
        <f t="shared" si="4"/>
        <v>118.86111111111107</v>
      </c>
      <c r="Q71" s="77">
        <f t="shared" si="5"/>
        <v>-291.72222222222229</v>
      </c>
      <c r="R71" s="83">
        <f>+'ROSALPI '!T64+ZAMORA!U69+PARIS!T74</f>
        <v>0</v>
      </c>
      <c r="S71" s="66">
        <v>2858</v>
      </c>
      <c r="T71" s="66">
        <v>0</v>
      </c>
    </row>
    <row r="72" spans="2:20" ht="14.25" customHeight="1">
      <c r="B72" s="67">
        <v>103108432</v>
      </c>
      <c r="C72" s="141" t="s">
        <v>150</v>
      </c>
      <c r="D72" s="67" t="s">
        <v>44</v>
      </c>
      <c r="E72" s="75">
        <f>'ROSALPI '!E65+ZAMORA!F70+PARIS!F75</f>
        <v>0</v>
      </c>
      <c r="F72" s="75">
        <f>'ROSALPI '!F65+ZAMORA!G70+PARIS!G75</f>
        <v>1</v>
      </c>
      <c r="G72" s="75">
        <f>'ROSALPI '!G65+ZAMORA!H70+PARIS!H75</f>
        <v>0</v>
      </c>
      <c r="H72" s="75">
        <f>'ROSALPI '!H65+ZAMORA!I70+PARIS!I75</f>
        <v>2</v>
      </c>
      <c r="I72" s="75">
        <f>'ROSALPI '!I65+ZAMORA!J70+PARIS!J75</f>
        <v>1</v>
      </c>
      <c r="J72" s="75">
        <f>'ROSALPI '!J65+ZAMORA!K70+PARIS!K75</f>
        <v>2</v>
      </c>
      <c r="K72" s="77">
        <f t="shared" si="0"/>
        <v>1</v>
      </c>
      <c r="L72" s="81">
        <f>'ROSALPI '!L65+ZAMORA!M70+PARIS!M75</f>
        <v>0</v>
      </c>
      <c r="M72" s="77">
        <f t="shared" si="1"/>
        <v>0.49999999999999944</v>
      </c>
      <c r="N72" s="77">
        <f t="shared" si="2"/>
        <v>0.99999999999999944</v>
      </c>
      <c r="O72" s="77" t="str">
        <f t="shared" si="3"/>
        <v>*</v>
      </c>
      <c r="P72" s="77">
        <f t="shared" si="4"/>
        <v>1.8333333333333326</v>
      </c>
      <c r="Q72" s="77">
        <f t="shared" si="5"/>
        <v>2.3333333333333326</v>
      </c>
      <c r="R72" s="83">
        <f>+'ROSALPI '!T65+ZAMORA!U70+PARIS!T75</f>
        <v>4</v>
      </c>
      <c r="S72" s="66">
        <v>0</v>
      </c>
      <c r="T72" s="66">
        <v>0</v>
      </c>
    </row>
    <row r="73" spans="2:20" ht="14.25" customHeight="1">
      <c r="B73" s="67">
        <v>103119015</v>
      </c>
      <c r="C73" s="67" t="s">
        <v>52</v>
      </c>
      <c r="D73" s="67" t="s">
        <v>44</v>
      </c>
      <c r="E73" s="75">
        <f>'ROSALPI '!E66+ZAMORA!F71+PARIS!F76</f>
        <v>16</v>
      </c>
      <c r="F73" s="75">
        <f>'ROSALPI '!F66+ZAMORA!G71+PARIS!G76</f>
        <v>5</v>
      </c>
      <c r="G73" s="75">
        <f>'ROSALPI '!G66+ZAMORA!H71+PARIS!H76</f>
        <v>4</v>
      </c>
      <c r="H73" s="75">
        <f>'ROSALPI '!H66+ZAMORA!I71+PARIS!I76</f>
        <v>4</v>
      </c>
      <c r="I73" s="75">
        <f>'ROSALPI '!I66+ZAMORA!J71+PARIS!J76</f>
        <v>4</v>
      </c>
      <c r="J73" s="75">
        <f>'ROSALPI '!J66+ZAMORA!K71+PARIS!K76</f>
        <v>0</v>
      </c>
      <c r="K73" s="77">
        <f t="shared" si="0"/>
        <v>5.5</v>
      </c>
      <c r="L73" s="81">
        <f>'ROSALPI '!L66+ZAMORA!M71+PARIS!M76</f>
        <v>35</v>
      </c>
      <c r="M73" s="77">
        <f t="shared" si="1"/>
        <v>2.7499999999999969</v>
      </c>
      <c r="N73" s="77">
        <f t="shared" si="2"/>
        <v>5.4999999999999964</v>
      </c>
      <c r="O73" s="77" t="str">
        <f t="shared" si="3"/>
        <v/>
      </c>
      <c r="P73" s="77">
        <f t="shared" si="4"/>
        <v>10.08333333333333</v>
      </c>
      <c r="Q73" s="77">
        <f t="shared" si="5"/>
        <v>-22.166666666666671</v>
      </c>
      <c r="R73" s="83">
        <f>+'ROSALPI '!T66+ZAMORA!U71+PARIS!T76</f>
        <v>0</v>
      </c>
      <c r="S73" s="66">
        <v>0</v>
      </c>
      <c r="T73" s="66">
        <v>0</v>
      </c>
    </row>
    <row r="74" spans="2:20" ht="14.25" customHeight="1">
      <c r="B74" s="67">
        <v>103117023</v>
      </c>
      <c r="C74" s="67" t="s">
        <v>186</v>
      </c>
      <c r="D74" s="67" t="s">
        <v>44</v>
      </c>
      <c r="E74" s="75">
        <f>'ROSALPI '!E67+ZAMORA!F72+PARIS!F77</f>
        <v>32</v>
      </c>
      <c r="F74" s="75">
        <f>'ROSALPI '!F67+ZAMORA!G72+PARIS!G77</f>
        <v>18</v>
      </c>
      <c r="G74" s="75">
        <f>'ROSALPI '!G67+ZAMORA!H72+PARIS!H77</f>
        <v>19</v>
      </c>
      <c r="H74" s="75">
        <f>'ROSALPI '!H67+ZAMORA!I72+PARIS!I77</f>
        <v>19</v>
      </c>
      <c r="I74" s="75">
        <f>'ROSALPI '!I67+ZAMORA!J72+PARIS!J77</f>
        <v>21</v>
      </c>
      <c r="J74" s="75">
        <f>'ROSALPI '!J67+ZAMORA!K72+PARIS!K77</f>
        <v>10</v>
      </c>
      <c r="K74" s="77">
        <f t="shared" si="0"/>
        <v>19.833333333333332</v>
      </c>
      <c r="L74" s="81">
        <f>'ROSALPI '!L67+ZAMORA!M72+PARIS!M77</f>
        <v>34</v>
      </c>
      <c r="M74" s="77">
        <f t="shared" si="1"/>
        <v>9.9166666666666572</v>
      </c>
      <c r="N74" s="77">
        <f t="shared" si="2"/>
        <v>19.833333333333321</v>
      </c>
      <c r="O74" s="77" t="str">
        <f t="shared" si="3"/>
        <v/>
      </c>
      <c r="P74" s="77">
        <f t="shared" si="4"/>
        <v>36.3611111111111</v>
      </c>
      <c r="Q74" s="77">
        <f t="shared" si="5"/>
        <v>12.277777777777764</v>
      </c>
      <c r="R74" s="83">
        <f>+'ROSALPI '!T67+ZAMORA!U72+PARIS!T77</f>
        <v>10</v>
      </c>
      <c r="S74" s="66">
        <v>680</v>
      </c>
      <c r="T74" s="66">
        <v>612000</v>
      </c>
    </row>
    <row r="75" spans="2:20" ht="14.25" customHeight="1">
      <c r="B75" s="75">
        <v>103104003</v>
      </c>
      <c r="C75" s="140" t="s">
        <v>379</v>
      </c>
      <c r="D75" s="75" t="s">
        <v>18</v>
      </c>
      <c r="E75" s="75">
        <f>'ROSALPI '!E68+ZAMORA!F73+PARIS!F78</f>
        <v>6</v>
      </c>
      <c r="F75" s="75">
        <f>'ROSALPI '!F68+ZAMORA!G73+PARIS!G78</f>
        <v>6</v>
      </c>
      <c r="G75" s="75">
        <f>'ROSALPI '!G68+ZAMORA!H73+PARIS!H78</f>
        <v>6</v>
      </c>
      <c r="H75" s="75">
        <f>'ROSALPI '!H68+ZAMORA!I73+PARIS!I78</f>
        <v>5</v>
      </c>
      <c r="I75" s="75">
        <f>'ROSALPI '!I68+ZAMORA!J73+PARIS!J78</f>
        <v>6</v>
      </c>
      <c r="J75" s="75">
        <f>'ROSALPI '!J68+ZAMORA!K73+PARIS!K78</f>
        <v>6</v>
      </c>
      <c r="K75" s="77">
        <f t="shared" si="0"/>
        <v>5.833333333333333</v>
      </c>
      <c r="L75" s="81">
        <f>'ROSALPI '!L68+ZAMORA!M73+PARIS!M78</f>
        <v>9</v>
      </c>
      <c r="M75" s="77">
        <f t="shared" si="1"/>
        <v>2.9166666666666634</v>
      </c>
      <c r="N75" s="77">
        <f t="shared" si="2"/>
        <v>5.8333333333333304</v>
      </c>
      <c r="O75" s="77" t="str">
        <f t="shared" si="3"/>
        <v/>
      </c>
      <c r="P75" s="77">
        <f t="shared" si="4"/>
        <v>10.694444444444441</v>
      </c>
      <c r="Q75" s="77">
        <f t="shared" si="5"/>
        <v>4.6111111111111081</v>
      </c>
      <c r="R75" s="83">
        <f>+'ROSALPI '!T68+ZAMORA!U73+PARIS!T78</f>
        <v>5</v>
      </c>
      <c r="S75" s="66">
        <v>0</v>
      </c>
      <c r="T75" s="66">
        <v>0</v>
      </c>
    </row>
    <row r="76" spans="2:20" ht="14.25" customHeight="1">
      <c r="B76" s="67">
        <v>103104002</v>
      </c>
      <c r="C76" s="141" t="s">
        <v>244</v>
      </c>
      <c r="D76" s="67" t="s">
        <v>44</v>
      </c>
      <c r="E76" s="75">
        <f>'ROSALPI '!E69+ZAMORA!F74+PARIS!F79</f>
        <v>13</v>
      </c>
      <c r="F76" s="75">
        <f>'ROSALPI '!F69+ZAMORA!G74+PARIS!G79</f>
        <v>3</v>
      </c>
      <c r="G76" s="75">
        <f>'ROSALPI '!G69+ZAMORA!H74+PARIS!H79</f>
        <v>6</v>
      </c>
      <c r="H76" s="75">
        <f>'ROSALPI '!H69+ZAMORA!I74+PARIS!I79</f>
        <v>14</v>
      </c>
      <c r="I76" s="75">
        <f>'ROSALPI '!I69+ZAMORA!J74+PARIS!J79</f>
        <v>9</v>
      </c>
      <c r="J76" s="75">
        <f>'ROSALPI '!J69+ZAMORA!K74+PARIS!K79</f>
        <v>14</v>
      </c>
      <c r="K76" s="77">
        <f t="shared" si="0"/>
        <v>9.8333333333333339</v>
      </c>
      <c r="L76" s="81">
        <f>'ROSALPI '!L69+ZAMORA!M74+PARIS!M79</f>
        <v>17</v>
      </c>
      <c r="M76" s="77">
        <f t="shared" si="1"/>
        <v>4.9166666666666616</v>
      </c>
      <c r="N76" s="77">
        <f t="shared" si="2"/>
        <v>9.8333333333333286</v>
      </c>
      <c r="O76" s="77" t="str">
        <f t="shared" si="3"/>
        <v/>
      </c>
      <c r="P76" s="77">
        <f t="shared" si="4"/>
        <v>18.027777777777771</v>
      </c>
      <c r="Q76" s="77">
        <f t="shared" si="5"/>
        <v>5.9444444444444393</v>
      </c>
      <c r="R76" s="83">
        <f>+'ROSALPI '!T69+ZAMORA!U74+PARIS!T79</f>
        <v>10</v>
      </c>
      <c r="S76" s="66">
        <v>770</v>
      </c>
      <c r="T76" s="66">
        <v>0</v>
      </c>
    </row>
    <row r="77" spans="2:20" ht="14.25" customHeight="1">
      <c r="B77" s="67">
        <v>103116225</v>
      </c>
      <c r="C77" s="141" t="s">
        <v>234</v>
      </c>
      <c r="D77" s="67" t="s">
        <v>19</v>
      </c>
      <c r="E77" s="75">
        <f>'ROSALPI '!E70+ZAMORA!F75+PARIS!F80</f>
        <v>2</v>
      </c>
      <c r="F77" s="75">
        <f>'ROSALPI '!F70+ZAMORA!G75+PARIS!G80</f>
        <v>2</v>
      </c>
      <c r="G77" s="75">
        <f>'ROSALPI '!G70+ZAMORA!H75+PARIS!H80</f>
        <v>1</v>
      </c>
      <c r="H77" s="75">
        <f>'ROSALPI '!H70+ZAMORA!I75+PARIS!I80</f>
        <v>1</v>
      </c>
      <c r="I77" s="75">
        <f>'ROSALPI '!I70+ZAMORA!J75+PARIS!J80</f>
        <v>1</v>
      </c>
      <c r="J77" s="75">
        <f>'ROSALPI '!J70+ZAMORA!K75+PARIS!K80</f>
        <v>4</v>
      </c>
      <c r="K77" s="77">
        <f t="shared" si="0"/>
        <v>1.8333333333333333</v>
      </c>
      <c r="L77" s="81">
        <f>'ROSALPI '!L70+ZAMORA!M75+PARIS!M80</f>
        <v>3</v>
      </c>
      <c r="M77" s="77">
        <f t="shared" si="1"/>
        <v>0.91666666666666574</v>
      </c>
      <c r="N77" s="77">
        <f t="shared" si="2"/>
        <v>1.8333333333333324</v>
      </c>
      <c r="O77" s="77" t="str">
        <f t="shared" si="3"/>
        <v/>
      </c>
      <c r="P77" s="77">
        <f t="shared" si="4"/>
        <v>3.3611111111111098</v>
      </c>
      <c r="Q77" s="77">
        <f t="shared" si="5"/>
        <v>1.2777777777777766</v>
      </c>
      <c r="R77" s="83">
        <f>+'ROSALPI '!T70+ZAMORA!U75+PARIS!T80</f>
        <v>3</v>
      </c>
      <c r="S77" s="66">
        <v>0</v>
      </c>
      <c r="T77" s="66">
        <v>0</v>
      </c>
    </row>
    <row r="78" spans="2:20" ht="14.25" customHeight="1">
      <c r="B78" s="67">
        <v>103116224</v>
      </c>
      <c r="C78" s="67" t="s">
        <v>184</v>
      </c>
      <c r="D78" s="67" t="s">
        <v>19</v>
      </c>
      <c r="E78" s="75">
        <f>'ROSALPI '!E71+ZAMORA!F76+PARIS!F81</f>
        <v>8</v>
      </c>
      <c r="F78" s="75">
        <f>'ROSALPI '!F71+ZAMORA!G76+PARIS!G81</f>
        <v>15</v>
      </c>
      <c r="G78" s="75">
        <f>'ROSALPI '!G71+ZAMORA!H76+PARIS!H81</f>
        <v>11</v>
      </c>
      <c r="H78" s="75">
        <f>'ROSALPI '!H71+ZAMORA!I76+PARIS!I81</f>
        <v>8</v>
      </c>
      <c r="I78" s="75">
        <f>'ROSALPI '!I71+ZAMORA!J76+PARIS!J81</f>
        <v>3</v>
      </c>
      <c r="J78" s="75">
        <f>'ROSALPI '!J71+ZAMORA!K76+PARIS!K81</f>
        <v>14</v>
      </c>
      <c r="K78" s="77">
        <f t="shared" si="0"/>
        <v>9.8333333333333339</v>
      </c>
      <c r="L78" s="81">
        <f>'ROSALPI '!L71+ZAMORA!M76+PARIS!M81</f>
        <v>9</v>
      </c>
      <c r="M78" s="77">
        <f t="shared" si="1"/>
        <v>4.9166666666666616</v>
      </c>
      <c r="N78" s="77">
        <f t="shared" si="2"/>
        <v>9.8333333333333286</v>
      </c>
      <c r="O78" s="77" t="str">
        <f t="shared" si="3"/>
        <v>*</v>
      </c>
      <c r="P78" s="77">
        <f t="shared" si="4"/>
        <v>18.027777777777771</v>
      </c>
      <c r="Q78" s="77">
        <f t="shared" si="5"/>
        <v>13.944444444444439</v>
      </c>
      <c r="R78" s="83">
        <f>+'ROSALPI '!T71+ZAMORA!U76+PARIS!T81</f>
        <v>15</v>
      </c>
      <c r="S78" s="66">
        <v>6429</v>
      </c>
      <c r="T78" s="66">
        <v>482175</v>
      </c>
    </row>
    <row r="79" spans="2:20" ht="14.25" customHeight="1">
      <c r="B79" s="67">
        <v>103112021</v>
      </c>
      <c r="C79" s="67" t="s">
        <v>326</v>
      </c>
      <c r="D79" s="67" t="s">
        <v>19</v>
      </c>
      <c r="E79" s="75">
        <f>'ROSALPI '!E72+ZAMORA!F77+PARIS!F82</f>
        <v>149</v>
      </c>
      <c r="F79" s="75">
        <f>'ROSALPI '!F72+ZAMORA!G77+PARIS!G82</f>
        <v>173</v>
      </c>
      <c r="G79" s="75">
        <f>'ROSALPI '!G72+ZAMORA!H77+PARIS!H82</f>
        <v>117</v>
      </c>
      <c r="H79" s="75">
        <f>'ROSALPI '!H72+ZAMORA!I77+PARIS!I82</f>
        <v>127</v>
      </c>
      <c r="I79" s="75">
        <f>'ROSALPI '!I72+ZAMORA!J77+PARIS!J82</f>
        <v>116</v>
      </c>
      <c r="J79" s="75">
        <f>'ROSALPI '!J72+ZAMORA!K77+PARIS!K82</f>
        <v>116</v>
      </c>
      <c r="K79" s="77">
        <f t="shared" si="0"/>
        <v>133</v>
      </c>
      <c r="L79" s="81">
        <f>'ROSALPI '!L72+ZAMORA!M77+PARIS!M82</f>
        <v>364</v>
      </c>
      <c r="M79" s="77">
        <f t="shared" si="1"/>
        <v>66.499999999999929</v>
      </c>
      <c r="N79" s="77">
        <f t="shared" si="2"/>
        <v>132.99999999999994</v>
      </c>
      <c r="O79" s="77" t="str">
        <f t="shared" si="3"/>
        <v/>
      </c>
      <c r="P79" s="77">
        <f t="shared" si="4"/>
        <v>243.83333333333326</v>
      </c>
      <c r="Q79" s="77">
        <f t="shared" si="5"/>
        <v>-53.666666666666742</v>
      </c>
      <c r="R79" s="83">
        <f>+'ROSALPI '!T72+ZAMORA!U77+PARIS!T82</f>
        <v>10</v>
      </c>
      <c r="S79" s="66">
        <v>8062</v>
      </c>
      <c r="T79" s="66">
        <v>765890</v>
      </c>
    </row>
    <row r="80" spans="2:20" ht="14.25" customHeight="1">
      <c r="B80" s="67">
        <v>103113081</v>
      </c>
      <c r="C80" s="67" t="s">
        <v>329</v>
      </c>
      <c r="D80" s="67" t="s">
        <v>19</v>
      </c>
      <c r="E80" s="75">
        <f>'ROSALPI '!E73+ZAMORA!F78+PARIS!F83</f>
        <v>860</v>
      </c>
      <c r="F80" s="75">
        <f>'ROSALPI '!F73+ZAMORA!G78+PARIS!G83</f>
        <v>805</v>
      </c>
      <c r="G80" s="75">
        <f>'ROSALPI '!G73+ZAMORA!H78+PARIS!H83</f>
        <v>665</v>
      </c>
      <c r="H80" s="75">
        <f>'ROSALPI '!H73+ZAMORA!I78+PARIS!I83</f>
        <v>775</v>
      </c>
      <c r="I80" s="75">
        <f>'ROSALPI '!I73+ZAMORA!J78+PARIS!J83</f>
        <v>846</v>
      </c>
      <c r="J80" s="75">
        <f>'ROSALPI '!J73+ZAMORA!K78+PARIS!K83</f>
        <v>845</v>
      </c>
      <c r="K80" s="77">
        <f t="shared" si="0"/>
        <v>799.33333333333337</v>
      </c>
      <c r="L80" s="81">
        <f>'ROSALPI '!L73+ZAMORA!M78+PARIS!M83</f>
        <v>766</v>
      </c>
      <c r="M80" s="77">
        <f t="shared" si="1"/>
        <v>399.66666666666629</v>
      </c>
      <c r="N80" s="77">
        <f t="shared" si="2"/>
        <v>799.33333333333303</v>
      </c>
      <c r="O80" s="77" t="str">
        <f t="shared" si="3"/>
        <v>*</v>
      </c>
      <c r="P80" s="77">
        <f t="shared" si="4"/>
        <v>1465.4444444444441</v>
      </c>
      <c r="Q80" s="77">
        <f t="shared" si="5"/>
        <v>1099.1111111111109</v>
      </c>
      <c r="R80" s="83">
        <f>+'ROSALPI '!T73+ZAMORA!U78+PARIS!T83</f>
        <v>600</v>
      </c>
      <c r="S80" s="66">
        <v>4800</v>
      </c>
      <c r="T80" s="66">
        <v>105600</v>
      </c>
    </row>
    <row r="81" spans="2:20" ht="14.25" customHeight="1">
      <c r="B81" s="75">
        <v>103113173</v>
      </c>
      <c r="C81" s="75" t="s">
        <v>331</v>
      </c>
      <c r="D81" s="76" t="s">
        <v>427</v>
      </c>
      <c r="E81" s="75">
        <f>'ROSALPI '!E74+ZAMORA!F79+PARIS!F84</f>
        <v>60</v>
      </c>
      <c r="F81" s="75">
        <f>'ROSALPI '!F74+ZAMORA!G79+PARIS!G84</f>
        <v>44</v>
      </c>
      <c r="G81" s="75">
        <f>'ROSALPI '!G74+ZAMORA!H79+PARIS!H84</f>
        <v>53</v>
      </c>
      <c r="H81" s="75">
        <f>'ROSALPI '!H74+ZAMORA!I79+PARIS!I84</f>
        <v>63</v>
      </c>
      <c r="I81" s="75">
        <f>'ROSALPI '!I74+ZAMORA!J79+PARIS!J84</f>
        <v>69</v>
      </c>
      <c r="J81" s="75">
        <f>'ROSALPI '!J74+ZAMORA!K79+PARIS!K84</f>
        <v>94</v>
      </c>
      <c r="K81" s="77">
        <f t="shared" si="0"/>
        <v>63.833333333333336</v>
      </c>
      <c r="L81" s="81">
        <f>'ROSALPI '!L74+ZAMORA!M79+PARIS!M84</f>
        <v>50</v>
      </c>
      <c r="M81" s="77">
        <f t="shared" si="1"/>
        <v>31.916666666666632</v>
      </c>
      <c r="N81" s="77">
        <f t="shared" si="2"/>
        <v>63.8333333333333</v>
      </c>
      <c r="O81" s="77" t="str">
        <f t="shared" si="3"/>
        <v>*</v>
      </c>
      <c r="P81" s="77">
        <f t="shared" si="4"/>
        <v>117.02777777777774</v>
      </c>
      <c r="Q81" s="77">
        <f t="shared" si="5"/>
        <v>98.944444444444414</v>
      </c>
      <c r="R81" s="83">
        <f>+'ROSALPI '!T74+ZAMORA!U79+PARIS!T84</f>
        <v>100</v>
      </c>
      <c r="S81" s="66">
        <v>2086</v>
      </c>
      <c r="T81" s="66">
        <v>79268</v>
      </c>
    </row>
    <row r="82" spans="2:20" ht="14.25" customHeight="1">
      <c r="B82" s="67">
        <v>103113172</v>
      </c>
      <c r="C82" s="67" t="s">
        <v>330</v>
      </c>
      <c r="D82" s="76" t="s">
        <v>428</v>
      </c>
      <c r="E82" s="75">
        <f>'ROSALPI '!E75+ZAMORA!F80+PARIS!F85</f>
        <v>0</v>
      </c>
      <c r="F82" s="75">
        <f>'ROSALPI '!F75+ZAMORA!G80+PARIS!G85</f>
        <v>0</v>
      </c>
      <c r="G82" s="75">
        <f>'ROSALPI '!G75+ZAMORA!H80+PARIS!H85</f>
        <v>0</v>
      </c>
      <c r="H82" s="75">
        <f>'ROSALPI '!H75+ZAMORA!I80+PARIS!I85</f>
        <v>0</v>
      </c>
      <c r="I82" s="75">
        <f>'ROSALPI '!I75+ZAMORA!J80+PARIS!J85</f>
        <v>0</v>
      </c>
      <c r="J82" s="75">
        <f>'ROSALPI '!J75+ZAMORA!K80+PARIS!K85</f>
        <v>0</v>
      </c>
      <c r="K82" s="77">
        <f t="shared" si="0"/>
        <v>0</v>
      </c>
      <c r="L82" s="81">
        <f>'ROSALPI '!L75+ZAMORA!M80+PARIS!M85</f>
        <v>0</v>
      </c>
      <c r="M82" s="77">
        <f t="shared" si="1"/>
        <v>0</v>
      </c>
      <c r="N82" s="77">
        <f t="shared" si="2"/>
        <v>0</v>
      </c>
      <c r="O82" s="77" t="str">
        <f t="shared" si="3"/>
        <v/>
      </c>
      <c r="P82" s="77">
        <f t="shared" si="4"/>
        <v>0</v>
      </c>
      <c r="Q82" s="77">
        <f t="shared" si="5"/>
        <v>0</v>
      </c>
      <c r="R82" s="83">
        <f>+'ROSALPI '!T75+ZAMORA!U80+PARIS!T85</f>
        <v>0</v>
      </c>
      <c r="S82" s="66">
        <v>4253</v>
      </c>
      <c r="T82" s="66">
        <v>1148310</v>
      </c>
    </row>
    <row r="83" spans="2:20" ht="14.25" customHeight="1">
      <c r="B83" s="67">
        <v>103109101</v>
      </c>
      <c r="C83" s="67" t="s">
        <v>353</v>
      </c>
      <c r="D83" s="67" t="s">
        <v>44</v>
      </c>
      <c r="E83" s="75">
        <f>'ROSALPI '!E76+ZAMORA!F81+PARIS!F86</f>
        <v>6805</v>
      </c>
      <c r="F83" s="75">
        <f>'ROSALPI '!F76+ZAMORA!G81+PARIS!G86</f>
        <v>7490</v>
      </c>
      <c r="G83" s="75">
        <f>'ROSALPI '!G76+ZAMORA!H81+PARIS!H86</f>
        <v>7740</v>
      </c>
      <c r="H83" s="75">
        <f>'ROSALPI '!H76+ZAMORA!I81+PARIS!I86</f>
        <v>7555</v>
      </c>
      <c r="I83" s="75">
        <f>'ROSALPI '!I76+ZAMORA!J81+PARIS!J86</f>
        <v>7900</v>
      </c>
      <c r="J83" s="75">
        <f>'ROSALPI '!J76+ZAMORA!K81+PARIS!K86</f>
        <v>21580</v>
      </c>
      <c r="K83" s="77">
        <f t="shared" si="0"/>
        <v>9845</v>
      </c>
      <c r="L83" s="81">
        <f>'ROSALPI '!L76+ZAMORA!M81+PARIS!M86</f>
        <v>2925</v>
      </c>
      <c r="M83" s="77">
        <f t="shared" si="1"/>
        <v>4922.4999999999955</v>
      </c>
      <c r="N83" s="77">
        <f t="shared" si="2"/>
        <v>9844.9999999999964</v>
      </c>
      <c r="O83" s="77" t="str">
        <f t="shared" si="3"/>
        <v>*</v>
      </c>
      <c r="P83" s="77">
        <f t="shared" si="4"/>
        <v>18049.166666666664</v>
      </c>
      <c r="Q83" s="77">
        <f t="shared" si="5"/>
        <v>20046.666666666664</v>
      </c>
      <c r="R83" s="83">
        <f>+'ROSALPI '!T76+ZAMORA!U81+PARIS!T86</f>
        <v>14000</v>
      </c>
      <c r="S83" s="66">
        <v>5900</v>
      </c>
      <c r="T83" s="66">
        <v>708000</v>
      </c>
    </row>
    <row r="84" spans="2:20" ht="14.25" customHeight="1">
      <c r="B84" s="67">
        <v>103109098</v>
      </c>
      <c r="C84" s="67" t="s">
        <v>154</v>
      </c>
      <c r="D84" s="67" t="s">
        <v>44</v>
      </c>
      <c r="E84" s="75">
        <f>'ROSALPI '!E77+ZAMORA!F82+PARIS!F87</f>
        <v>0</v>
      </c>
      <c r="F84" s="75">
        <f>'ROSALPI '!F77+ZAMORA!G82+PARIS!G87</f>
        <v>0</v>
      </c>
      <c r="G84" s="75">
        <f>'ROSALPI '!G77+ZAMORA!H82+PARIS!H87</f>
        <v>0</v>
      </c>
      <c r="H84" s="75">
        <f>'ROSALPI '!H77+ZAMORA!I82+PARIS!I87</f>
        <v>0</v>
      </c>
      <c r="I84" s="75">
        <f>'ROSALPI '!I77+ZAMORA!J82+PARIS!J87</f>
        <v>0</v>
      </c>
      <c r="J84" s="75">
        <f>'ROSALPI '!J77+ZAMORA!K82+PARIS!K87</f>
        <v>0</v>
      </c>
      <c r="K84" s="77">
        <f t="shared" si="0"/>
        <v>0</v>
      </c>
      <c r="L84" s="81">
        <f>'ROSALPI '!L77+ZAMORA!M82+PARIS!M87</f>
        <v>300</v>
      </c>
      <c r="M84" s="77">
        <f t="shared" si="1"/>
        <v>0</v>
      </c>
      <c r="N84" s="77">
        <f t="shared" si="2"/>
        <v>0</v>
      </c>
      <c r="O84" s="77" t="str">
        <f t="shared" si="3"/>
        <v/>
      </c>
      <c r="P84" s="77">
        <f t="shared" si="4"/>
        <v>0</v>
      </c>
      <c r="Q84" s="77">
        <f t="shared" si="5"/>
        <v>-300</v>
      </c>
      <c r="R84" s="83">
        <f>+'ROSALPI '!T77+ZAMORA!U82+PARIS!T87</f>
        <v>0</v>
      </c>
      <c r="S84" s="66">
        <v>496</v>
      </c>
      <c r="T84" s="66">
        <v>49600</v>
      </c>
    </row>
    <row r="85" spans="2:20" ht="14.25" customHeight="1">
      <c r="B85" s="75">
        <v>103107221</v>
      </c>
      <c r="C85" s="75" t="s">
        <v>366</v>
      </c>
      <c r="D85" s="75" t="s">
        <v>44</v>
      </c>
      <c r="E85" s="75">
        <f>'ROSALPI '!E78+ZAMORA!F83+PARIS!F88</f>
        <v>1226</v>
      </c>
      <c r="F85" s="75">
        <f>'ROSALPI '!F78+ZAMORA!G83+PARIS!G88</f>
        <v>1333</v>
      </c>
      <c r="G85" s="75">
        <f>'ROSALPI '!G78+ZAMORA!H83+PARIS!H88</f>
        <v>1148</v>
      </c>
      <c r="H85" s="75">
        <f>'ROSALPI '!H78+ZAMORA!I83+PARIS!I88</f>
        <v>1095</v>
      </c>
      <c r="I85" s="75">
        <f>'ROSALPI '!I78+ZAMORA!J83+PARIS!J88</f>
        <v>804</v>
      </c>
      <c r="J85" s="75">
        <f>'ROSALPI '!J78+ZAMORA!K83+PARIS!K88</f>
        <v>1399</v>
      </c>
      <c r="K85" s="77">
        <f t="shared" si="0"/>
        <v>1167.5</v>
      </c>
      <c r="L85" s="81">
        <f>'ROSALPI '!L78+ZAMORA!M83+PARIS!M88</f>
        <v>1599</v>
      </c>
      <c r="M85" s="77">
        <f t="shared" si="1"/>
        <v>583.74999999999943</v>
      </c>
      <c r="N85" s="77">
        <f t="shared" si="2"/>
        <v>1167.4999999999995</v>
      </c>
      <c r="O85" s="77" t="str">
        <f t="shared" si="3"/>
        <v/>
      </c>
      <c r="P85" s="77">
        <f t="shared" si="4"/>
        <v>2140.4166666666661</v>
      </c>
      <c r="Q85" s="77">
        <f t="shared" si="5"/>
        <v>1125.1666666666661</v>
      </c>
      <c r="R85" s="83">
        <f>+'ROSALPI '!T78+ZAMORA!U83+PARIS!T88</f>
        <v>810</v>
      </c>
      <c r="S85" s="66">
        <v>0</v>
      </c>
      <c r="T85" s="66">
        <v>0</v>
      </c>
    </row>
    <row r="86" spans="2:20" ht="14.25" customHeight="1">
      <c r="B86" s="75">
        <v>103107225</v>
      </c>
      <c r="C86" s="140" t="s">
        <v>341</v>
      </c>
      <c r="D86" s="75" t="s">
        <v>44</v>
      </c>
      <c r="E86" s="75" t="e">
        <f>'ROSALPI '!#REF!+ZAMORA!F84+PARIS!F89</f>
        <v>#REF!</v>
      </c>
      <c r="F86" s="75" t="e">
        <f>'ROSALPI '!#REF!+ZAMORA!G84+PARIS!G89</f>
        <v>#REF!</v>
      </c>
      <c r="G86" s="75" t="e">
        <f>'ROSALPI '!#REF!+ZAMORA!H84+PARIS!H89</f>
        <v>#REF!</v>
      </c>
      <c r="H86" s="75" t="e">
        <f>'ROSALPI '!#REF!+ZAMORA!I84+PARIS!I89</f>
        <v>#REF!</v>
      </c>
      <c r="I86" s="75" t="e">
        <f>'ROSALPI '!#REF!+ZAMORA!J84+PARIS!J89</f>
        <v>#REF!</v>
      </c>
      <c r="J86" s="75" t="e">
        <f>'ROSALPI '!#REF!+ZAMORA!K84+PARIS!K89</f>
        <v>#REF!</v>
      </c>
      <c r="K86" s="77" t="e">
        <f t="shared" ref="K86:K149" si="6">AVERAGE(E86,F86,G86,H86,I86,J86)</f>
        <v>#REF!</v>
      </c>
      <c r="L86" s="81" t="e">
        <f>'ROSALPI '!#REF!+ZAMORA!M84+PARIS!M89</f>
        <v>#REF!</v>
      </c>
      <c r="M86" s="77" t="e">
        <f t="shared" ref="M86:M149" si="7">+K86*(0.0333333333333333)*$D$15</f>
        <v>#REF!</v>
      </c>
      <c r="N86" s="77" t="e">
        <f t="shared" ref="N86:N149" si="8">+M86+((K86/30)*$D$15)</f>
        <v>#REF!</v>
      </c>
      <c r="O86" s="77" t="e">
        <f t="shared" ref="O86:O149" si="9">IF(K86=0,"",IF(L86-N86&lt;=0,"*",""))</f>
        <v>#REF!</v>
      </c>
      <c r="P86" s="77" t="e">
        <f t="shared" ref="P86:P149" si="10">+M86+((K86/30)*$D$16)</f>
        <v>#REF!</v>
      </c>
      <c r="Q86" s="77" t="e">
        <f t="shared" ref="Q86:Q149" si="11">+(P86-M86)+(N86-L86)</f>
        <v>#REF!</v>
      </c>
      <c r="R86" s="83" t="e">
        <f>+'ROSALPI '!#REF!+ZAMORA!U84+PARIS!T89</f>
        <v>#REF!</v>
      </c>
      <c r="S86" s="66">
        <v>0</v>
      </c>
      <c r="T86" s="66">
        <v>0</v>
      </c>
    </row>
    <row r="87" spans="2:20" ht="14.25" customHeight="1">
      <c r="B87" s="75">
        <v>103107220</v>
      </c>
      <c r="C87" s="140" t="s">
        <v>273</v>
      </c>
      <c r="D87" s="75" t="s">
        <v>19</v>
      </c>
      <c r="E87" s="75" t="e">
        <f>'ROSALPI '!#REF!+ZAMORA!F85+PARIS!F90</f>
        <v>#REF!</v>
      </c>
      <c r="F87" s="75" t="e">
        <f>'ROSALPI '!#REF!+ZAMORA!G85+PARIS!G90</f>
        <v>#REF!</v>
      </c>
      <c r="G87" s="75" t="e">
        <f>'ROSALPI '!#REF!+ZAMORA!H85+PARIS!H90</f>
        <v>#REF!</v>
      </c>
      <c r="H87" s="75" t="e">
        <f>'ROSALPI '!#REF!+ZAMORA!I85+PARIS!I90</f>
        <v>#REF!</v>
      </c>
      <c r="I87" s="75" t="e">
        <f>'ROSALPI '!#REF!+ZAMORA!J85+PARIS!J90</f>
        <v>#REF!</v>
      </c>
      <c r="J87" s="75" t="e">
        <f>'ROSALPI '!#REF!+ZAMORA!K85+PARIS!K90</f>
        <v>#REF!</v>
      </c>
      <c r="K87" s="77" t="e">
        <f t="shared" si="6"/>
        <v>#REF!</v>
      </c>
      <c r="L87" s="81" t="e">
        <f>'ROSALPI '!#REF!+ZAMORA!M85+PARIS!M90</f>
        <v>#REF!</v>
      </c>
      <c r="M87" s="77" t="e">
        <f t="shared" si="7"/>
        <v>#REF!</v>
      </c>
      <c r="N87" s="77" t="e">
        <f t="shared" si="8"/>
        <v>#REF!</v>
      </c>
      <c r="O87" s="77" t="e">
        <f t="shared" si="9"/>
        <v>#REF!</v>
      </c>
      <c r="P87" s="77" t="e">
        <f t="shared" si="10"/>
        <v>#REF!</v>
      </c>
      <c r="Q87" s="77" t="e">
        <f t="shared" si="11"/>
        <v>#REF!</v>
      </c>
      <c r="R87" s="83" t="e">
        <f>+'ROSALPI '!#REF!+ZAMORA!U85+PARIS!T90</f>
        <v>#REF!</v>
      </c>
      <c r="S87" s="66">
        <v>0</v>
      </c>
      <c r="T87" s="66">
        <v>0</v>
      </c>
    </row>
    <row r="88" spans="2:20" ht="14.25" customHeight="1">
      <c r="B88" s="67">
        <v>103106585</v>
      </c>
      <c r="C88" s="67" t="s">
        <v>266</v>
      </c>
      <c r="D88" s="67" t="s">
        <v>44</v>
      </c>
      <c r="E88" s="75">
        <f>'ROSALPI '!E79+ZAMORA!F86+PARIS!F91</f>
        <v>3240</v>
      </c>
      <c r="F88" s="75">
        <f>'ROSALPI '!F79+ZAMORA!G86+PARIS!G91</f>
        <v>2700</v>
      </c>
      <c r="G88" s="75">
        <f>'ROSALPI '!G79+ZAMORA!H86+PARIS!H91</f>
        <v>3120</v>
      </c>
      <c r="H88" s="75">
        <f>'ROSALPI '!H79+ZAMORA!I86+PARIS!I91</f>
        <v>3120</v>
      </c>
      <c r="I88" s="75">
        <f>'ROSALPI '!I79+ZAMORA!J86+PARIS!J91</f>
        <v>2980</v>
      </c>
      <c r="J88" s="75">
        <f>'ROSALPI '!J79+ZAMORA!K86+PARIS!K91</f>
        <v>3610</v>
      </c>
      <c r="K88" s="77">
        <f t="shared" si="6"/>
        <v>3128.3333333333335</v>
      </c>
      <c r="L88" s="81">
        <f>'ROSALPI '!L79+ZAMORA!M86+PARIS!M91</f>
        <v>3470</v>
      </c>
      <c r="M88" s="77">
        <f t="shared" si="7"/>
        <v>1564.1666666666652</v>
      </c>
      <c r="N88" s="77">
        <f t="shared" si="8"/>
        <v>3128.3333333333321</v>
      </c>
      <c r="O88" s="77" t="str">
        <f t="shared" si="9"/>
        <v/>
      </c>
      <c r="P88" s="77">
        <f t="shared" si="10"/>
        <v>5735.2777777777765</v>
      </c>
      <c r="Q88" s="77">
        <f t="shared" si="11"/>
        <v>3829.4444444444434</v>
      </c>
      <c r="R88" s="83">
        <f>+'ROSALPI '!T79+ZAMORA!U86+PARIS!T91</f>
        <v>2300</v>
      </c>
      <c r="S88" s="66">
        <v>0</v>
      </c>
      <c r="T88" s="66">
        <v>0</v>
      </c>
    </row>
    <row r="89" spans="2:20" ht="14.25" customHeight="1">
      <c r="B89" s="67">
        <v>103118375</v>
      </c>
      <c r="C89" s="67" t="s">
        <v>210</v>
      </c>
      <c r="D89" s="67" t="s">
        <v>44</v>
      </c>
      <c r="E89" s="75">
        <f>'ROSALPI '!E80+ZAMORA!F87+PARIS!F92</f>
        <v>6</v>
      </c>
      <c r="F89" s="75">
        <f>'ROSALPI '!F80+ZAMORA!G87+PARIS!G92</f>
        <v>0</v>
      </c>
      <c r="G89" s="75">
        <f>'ROSALPI '!G80+ZAMORA!H87+PARIS!H92</f>
        <v>0</v>
      </c>
      <c r="H89" s="75">
        <f>'ROSALPI '!H80+ZAMORA!I87+PARIS!I92</f>
        <v>0</v>
      </c>
      <c r="I89" s="75">
        <f>'ROSALPI '!I80+ZAMORA!J87+PARIS!J92</f>
        <v>0</v>
      </c>
      <c r="J89" s="75">
        <f>'ROSALPI '!J80+ZAMORA!K87+PARIS!K92</f>
        <v>0</v>
      </c>
      <c r="K89" s="77">
        <f t="shared" si="6"/>
        <v>1</v>
      </c>
      <c r="L89" s="81">
        <f>'ROSALPI '!L80+ZAMORA!M87+PARIS!M92</f>
        <v>11</v>
      </c>
      <c r="M89" s="77">
        <f t="shared" si="7"/>
        <v>0.49999999999999944</v>
      </c>
      <c r="N89" s="77">
        <f t="shared" si="8"/>
        <v>0.99999999999999944</v>
      </c>
      <c r="O89" s="77" t="str">
        <f t="shared" si="9"/>
        <v/>
      </c>
      <c r="P89" s="77">
        <f t="shared" si="10"/>
        <v>1.8333333333333326</v>
      </c>
      <c r="Q89" s="77">
        <f t="shared" si="11"/>
        <v>-8.6666666666666679</v>
      </c>
      <c r="R89" s="83">
        <f>+'ROSALPI '!T80+ZAMORA!U87+PARIS!T92</f>
        <v>0</v>
      </c>
      <c r="S89" s="66">
        <v>205</v>
      </c>
      <c r="T89" s="66">
        <v>61500</v>
      </c>
    </row>
    <row r="90" spans="2:20" ht="14.25" customHeight="1">
      <c r="B90" s="67">
        <v>103108063</v>
      </c>
      <c r="C90" s="67" t="s">
        <v>136</v>
      </c>
      <c r="D90" s="67" t="s">
        <v>44</v>
      </c>
      <c r="E90" s="75">
        <f>'ROSALPI '!E81+ZAMORA!F88+PARIS!F93</f>
        <v>1945</v>
      </c>
      <c r="F90" s="75">
        <f>'ROSALPI '!F81+ZAMORA!G88+PARIS!G93</f>
        <v>1950</v>
      </c>
      <c r="G90" s="75">
        <f>'ROSALPI '!G81+ZAMORA!H88+PARIS!H93</f>
        <v>2315</v>
      </c>
      <c r="H90" s="75">
        <f>'ROSALPI '!H81+ZAMORA!I88+PARIS!I93</f>
        <v>3570</v>
      </c>
      <c r="I90" s="75">
        <f>'ROSALPI '!I81+ZAMORA!J88+PARIS!J93</f>
        <v>2030</v>
      </c>
      <c r="J90" s="75">
        <f>'ROSALPI '!J81+ZAMORA!K88+PARIS!K93</f>
        <v>2970</v>
      </c>
      <c r="K90" s="77">
        <f t="shared" si="6"/>
        <v>2463.3333333333335</v>
      </c>
      <c r="L90" s="81">
        <f>'ROSALPI '!L81+ZAMORA!M88+PARIS!M93</f>
        <v>17424</v>
      </c>
      <c r="M90" s="77">
        <f t="shared" si="7"/>
        <v>1231.6666666666654</v>
      </c>
      <c r="N90" s="77">
        <f t="shared" si="8"/>
        <v>2463.3333333333321</v>
      </c>
      <c r="O90" s="77" t="str">
        <f t="shared" si="9"/>
        <v/>
      </c>
      <c r="P90" s="77">
        <f t="shared" si="10"/>
        <v>4516.1111111111095</v>
      </c>
      <c r="Q90" s="77">
        <f t="shared" si="11"/>
        <v>-11676.222222222223</v>
      </c>
      <c r="R90" s="83">
        <f>+'ROSALPI '!T81+ZAMORA!U88+PARIS!T93</f>
        <v>0</v>
      </c>
      <c r="S90" s="66">
        <v>41</v>
      </c>
      <c r="T90" s="66">
        <v>250100</v>
      </c>
    </row>
    <row r="91" spans="2:20" ht="14.25" customHeight="1">
      <c r="B91" s="67">
        <v>103109027</v>
      </c>
      <c r="C91" s="67" t="s">
        <v>280</v>
      </c>
      <c r="D91" s="67" t="s">
        <v>44</v>
      </c>
      <c r="E91" s="75" t="e">
        <f>'ROSALPI '!#REF!+ZAMORA!F89+PARIS!F94</f>
        <v>#REF!</v>
      </c>
      <c r="F91" s="75" t="e">
        <f>'ROSALPI '!#REF!+ZAMORA!G89+PARIS!G94</f>
        <v>#REF!</v>
      </c>
      <c r="G91" s="75" t="e">
        <f>'ROSALPI '!#REF!+ZAMORA!H89+PARIS!H94</f>
        <v>#REF!</v>
      </c>
      <c r="H91" s="75" t="e">
        <f>'ROSALPI '!#REF!+ZAMORA!I89+PARIS!I94</f>
        <v>#REF!</v>
      </c>
      <c r="I91" s="75" t="e">
        <f>'ROSALPI '!#REF!+ZAMORA!J89+PARIS!J94</f>
        <v>#REF!</v>
      </c>
      <c r="J91" s="75" t="e">
        <f>'ROSALPI '!#REF!+ZAMORA!K89+PARIS!K94</f>
        <v>#REF!</v>
      </c>
      <c r="K91" s="77" t="e">
        <f t="shared" si="6"/>
        <v>#REF!</v>
      </c>
      <c r="L91" s="81" t="e">
        <f>'ROSALPI '!#REF!+ZAMORA!M89+PARIS!M94</f>
        <v>#REF!</v>
      </c>
      <c r="M91" s="77" t="e">
        <f t="shared" si="7"/>
        <v>#REF!</v>
      </c>
      <c r="N91" s="77" t="e">
        <f t="shared" si="8"/>
        <v>#REF!</v>
      </c>
      <c r="O91" s="77" t="e">
        <f t="shared" si="9"/>
        <v>#REF!</v>
      </c>
      <c r="P91" s="77" t="e">
        <f t="shared" si="10"/>
        <v>#REF!</v>
      </c>
      <c r="Q91" s="77" t="e">
        <f t="shared" si="11"/>
        <v>#REF!</v>
      </c>
      <c r="R91" s="83" t="e">
        <f>+'ROSALPI '!#REF!+ZAMORA!U89+PARIS!T94</f>
        <v>#REF!</v>
      </c>
      <c r="S91" s="66">
        <v>0</v>
      </c>
      <c r="T91" s="66">
        <v>0</v>
      </c>
    </row>
    <row r="92" spans="2:20" ht="14.25" customHeight="1">
      <c r="B92" s="67">
        <v>103116054</v>
      </c>
      <c r="C92" s="67" t="s">
        <v>182</v>
      </c>
      <c r="D92" s="76" t="s">
        <v>429</v>
      </c>
      <c r="E92" s="75">
        <f>'ROSALPI '!E82+ZAMORA!F90+PARIS!F95</f>
        <v>4012</v>
      </c>
      <c r="F92" s="75">
        <f>'ROSALPI '!F82+ZAMORA!G90+PARIS!G95</f>
        <v>4106</v>
      </c>
      <c r="G92" s="75">
        <f>'ROSALPI '!G82+ZAMORA!H90+PARIS!H95</f>
        <v>3724</v>
      </c>
      <c r="H92" s="75">
        <f>'ROSALPI '!H82+ZAMORA!I90+PARIS!I95</f>
        <v>3578</v>
      </c>
      <c r="I92" s="75">
        <f>'ROSALPI '!I82+ZAMORA!J90+PARIS!J95</f>
        <v>4294</v>
      </c>
      <c r="J92" s="75">
        <f>'ROSALPI '!J82+ZAMORA!K90+PARIS!K95</f>
        <v>6094</v>
      </c>
      <c r="K92" s="77">
        <f t="shared" si="6"/>
        <v>4301.333333333333</v>
      </c>
      <c r="L92" s="81">
        <f>'ROSALPI '!L82+ZAMORA!M90+PARIS!M95</f>
        <v>3168</v>
      </c>
      <c r="M92" s="77">
        <f t="shared" si="7"/>
        <v>2150.6666666666642</v>
      </c>
      <c r="N92" s="77">
        <f t="shared" si="8"/>
        <v>4301.3333333333303</v>
      </c>
      <c r="O92" s="77" t="str">
        <f t="shared" si="9"/>
        <v>*</v>
      </c>
      <c r="P92" s="77">
        <f t="shared" si="10"/>
        <v>7885.7777777777746</v>
      </c>
      <c r="Q92" s="77">
        <f t="shared" si="11"/>
        <v>6868.4444444444407</v>
      </c>
      <c r="R92" s="83">
        <f>+'ROSALPI '!T82+ZAMORA!U90+PARIS!T95</f>
        <v>4400</v>
      </c>
      <c r="S92" s="66">
        <v>7738</v>
      </c>
      <c r="T92" s="66">
        <v>3869000</v>
      </c>
    </row>
    <row r="93" spans="2:20" ht="14.25" customHeight="1">
      <c r="B93" s="75">
        <v>103116052</v>
      </c>
      <c r="C93" s="140" t="s">
        <v>345</v>
      </c>
      <c r="D93" s="75" t="s">
        <v>19</v>
      </c>
      <c r="E93" s="75">
        <f>'ROSALPI '!E83+ZAMORA!F91+PARIS!F96</f>
        <v>677</v>
      </c>
      <c r="F93" s="75">
        <f>'ROSALPI '!F83+ZAMORA!G91+PARIS!G96</f>
        <v>653</v>
      </c>
      <c r="G93" s="75">
        <f>'ROSALPI '!G83+ZAMORA!H91+PARIS!H96</f>
        <v>566</v>
      </c>
      <c r="H93" s="75">
        <f>'ROSALPI '!H83+ZAMORA!I91+PARIS!I96</f>
        <v>501</v>
      </c>
      <c r="I93" s="75">
        <f>'ROSALPI '!I83+ZAMORA!J91+PARIS!J96</f>
        <v>550</v>
      </c>
      <c r="J93" s="75">
        <f>'ROSALPI '!J83+ZAMORA!K91+PARIS!K96</f>
        <v>656</v>
      </c>
      <c r="K93" s="77">
        <f t="shared" si="6"/>
        <v>600.5</v>
      </c>
      <c r="L93" s="81">
        <f>'ROSALPI '!L83+ZAMORA!M91+PARIS!M96</f>
        <v>1329</v>
      </c>
      <c r="M93" s="77">
        <f t="shared" si="7"/>
        <v>300.24999999999966</v>
      </c>
      <c r="N93" s="77">
        <f t="shared" si="8"/>
        <v>600.49999999999966</v>
      </c>
      <c r="O93" s="77" t="str">
        <f t="shared" si="9"/>
        <v/>
      </c>
      <c r="P93" s="77">
        <f t="shared" si="10"/>
        <v>1100.9166666666663</v>
      </c>
      <c r="Q93" s="77">
        <f t="shared" si="11"/>
        <v>72.166666666666288</v>
      </c>
      <c r="R93" s="83">
        <f>+'ROSALPI '!T83+ZAMORA!U91+PARIS!T96</f>
        <v>0</v>
      </c>
      <c r="S93" s="66">
        <v>0</v>
      </c>
      <c r="T93" s="66">
        <v>0</v>
      </c>
    </row>
    <row r="94" spans="2:20" ht="14.25" customHeight="1">
      <c r="B94" s="67">
        <v>103116055</v>
      </c>
      <c r="C94" s="141" t="s">
        <v>354</v>
      </c>
      <c r="D94" s="67" t="s">
        <v>19</v>
      </c>
      <c r="E94" s="75" t="e">
        <f>'ROSALPI '!#REF!+ZAMORA!F92+PARIS!F97</f>
        <v>#REF!</v>
      </c>
      <c r="F94" s="75" t="e">
        <f>'ROSALPI '!#REF!+ZAMORA!G92+PARIS!G97</f>
        <v>#REF!</v>
      </c>
      <c r="G94" s="75" t="e">
        <f>'ROSALPI '!#REF!+ZAMORA!H92+PARIS!H97</f>
        <v>#REF!</v>
      </c>
      <c r="H94" s="75" t="e">
        <f>'ROSALPI '!#REF!+ZAMORA!I92+PARIS!I97</f>
        <v>#REF!</v>
      </c>
      <c r="I94" s="75" t="e">
        <f>'ROSALPI '!#REF!+ZAMORA!J92+PARIS!J97</f>
        <v>#REF!</v>
      </c>
      <c r="J94" s="75" t="e">
        <f>'ROSALPI '!#REF!+ZAMORA!K92+PARIS!K97</f>
        <v>#REF!</v>
      </c>
      <c r="K94" s="77" t="e">
        <f t="shared" si="6"/>
        <v>#REF!</v>
      </c>
      <c r="L94" s="81" t="e">
        <f>'ROSALPI '!#REF!+ZAMORA!M92+PARIS!M97</f>
        <v>#REF!</v>
      </c>
      <c r="M94" s="77" t="e">
        <f t="shared" si="7"/>
        <v>#REF!</v>
      </c>
      <c r="N94" s="77" t="e">
        <f t="shared" si="8"/>
        <v>#REF!</v>
      </c>
      <c r="O94" s="77" t="e">
        <f t="shared" si="9"/>
        <v>#REF!</v>
      </c>
      <c r="P94" s="77" t="e">
        <f t="shared" si="10"/>
        <v>#REF!</v>
      </c>
      <c r="Q94" s="77" t="e">
        <f t="shared" si="11"/>
        <v>#REF!</v>
      </c>
      <c r="R94" s="83" t="e">
        <f>+'ROSALPI '!#REF!+ZAMORA!U92+PARIS!T97</f>
        <v>#REF!</v>
      </c>
      <c r="S94" s="66">
        <v>0</v>
      </c>
      <c r="T94" s="66">
        <v>0</v>
      </c>
    </row>
    <row r="95" spans="2:20" ht="14.25" customHeight="1">
      <c r="B95" s="67">
        <v>103120030</v>
      </c>
      <c r="C95" s="67" t="s">
        <v>355</v>
      </c>
      <c r="D95" s="67" t="s">
        <v>44</v>
      </c>
      <c r="E95" s="75">
        <f>'ROSALPI '!E84+ZAMORA!F93+PARIS!F98</f>
        <v>2732</v>
      </c>
      <c r="F95" s="75">
        <f>'ROSALPI '!F84+ZAMORA!G93+PARIS!G98</f>
        <v>2100</v>
      </c>
      <c r="G95" s="75">
        <f>'ROSALPI '!G84+ZAMORA!H93+PARIS!H98</f>
        <v>2100</v>
      </c>
      <c r="H95" s="75">
        <f>'ROSALPI '!H84+ZAMORA!I93+PARIS!I98</f>
        <v>1208</v>
      </c>
      <c r="I95" s="75">
        <f>'ROSALPI '!I84+ZAMORA!J93+PARIS!J98</f>
        <v>2048</v>
      </c>
      <c r="J95" s="75">
        <f>'ROSALPI '!J84+ZAMORA!K93+PARIS!K98</f>
        <v>2720</v>
      </c>
      <c r="K95" s="77">
        <f t="shared" si="6"/>
        <v>2151.3333333333335</v>
      </c>
      <c r="L95" s="81">
        <f>'ROSALPI '!L84+ZAMORA!M93+PARIS!M98</f>
        <v>3213</v>
      </c>
      <c r="M95" s="77">
        <f t="shared" si="7"/>
        <v>1075.6666666666656</v>
      </c>
      <c r="N95" s="77">
        <f t="shared" si="8"/>
        <v>2151.3333333333321</v>
      </c>
      <c r="O95" s="77" t="str">
        <f t="shared" si="9"/>
        <v/>
      </c>
      <c r="P95" s="77">
        <f t="shared" si="10"/>
        <v>3944.1111111111104</v>
      </c>
      <c r="Q95" s="77">
        <f t="shared" si="11"/>
        <v>1806.7777777777769</v>
      </c>
      <c r="R95" s="83">
        <f>+'ROSALPI '!T84+ZAMORA!U93+PARIS!T98</f>
        <v>1500</v>
      </c>
      <c r="S95" s="66">
        <v>117</v>
      </c>
      <c r="T95" s="66">
        <v>2106000</v>
      </c>
    </row>
    <row r="96" spans="2:20" ht="14.25" customHeight="1">
      <c r="B96" s="106">
        <v>103121124</v>
      </c>
      <c r="C96" s="67" t="s">
        <v>457</v>
      </c>
      <c r="D96" s="75" t="s">
        <v>44</v>
      </c>
      <c r="E96" s="75" t="e">
        <f>'ROSALPI '!#REF!+ZAMORA!F94+PARIS!F99</f>
        <v>#REF!</v>
      </c>
      <c r="F96" s="75" t="e">
        <f>'ROSALPI '!#REF!+ZAMORA!G94+PARIS!G99</f>
        <v>#REF!</v>
      </c>
      <c r="G96" s="75" t="e">
        <f>'ROSALPI '!#REF!+ZAMORA!H94+PARIS!H99</f>
        <v>#REF!</v>
      </c>
      <c r="H96" s="75" t="e">
        <f>'ROSALPI '!#REF!+ZAMORA!I94+PARIS!I99</f>
        <v>#REF!</v>
      </c>
      <c r="I96" s="75" t="e">
        <f>'ROSALPI '!#REF!+ZAMORA!J94+PARIS!J99</f>
        <v>#REF!</v>
      </c>
      <c r="J96" s="75" t="e">
        <f>'ROSALPI '!#REF!+ZAMORA!K94+PARIS!K99</f>
        <v>#REF!</v>
      </c>
      <c r="K96" s="77" t="e">
        <f t="shared" si="6"/>
        <v>#REF!</v>
      </c>
      <c r="L96" s="81" t="e">
        <f>'ROSALPI '!#REF!+ZAMORA!M94+PARIS!M99</f>
        <v>#REF!</v>
      </c>
      <c r="M96" s="77" t="e">
        <f t="shared" si="7"/>
        <v>#REF!</v>
      </c>
      <c r="N96" s="77" t="e">
        <f t="shared" si="8"/>
        <v>#REF!</v>
      </c>
      <c r="O96" s="77" t="e">
        <f t="shared" si="9"/>
        <v>#REF!</v>
      </c>
      <c r="P96" s="77" t="e">
        <f t="shared" si="10"/>
        <v>#REF!</v>
      </c>
      <c r="Q96" s="77" t="e">
        <f t="shared" si="11"/>
        <v>#REF!</v>
      </c>
      <c r="R96" s="83" t="e">
        <f>+'ROSALPI '!#REF!+ZAMORA!U94+PARIS!T99</f>
        <v>#REF!</v>
      </c>
      <c r="S96" s="66">
        <v>890</v>
      </c>
      <c r="T96" s="66">
        <v>0</v>
      </c>
    </row>
    <row r="97" spans="2:20" ht="14.25" customHeight="1">
      <c r="B97" s="67">
        <v>103106199</v>
      </c>
      <c r="C97" s="67" t="s">
        <v>264</v>
      </c>
      <c r="D97" s="67" t="s">
        <v>44</v>
      </c>
      <c r="E97" s="75">
        <f>'ROSALPI '!E85+ZAMORA!F95+PARIS!F100</f>
        <v>4240</v>
      </c>
      <c r="F97" s="75">
        <f>'ROSALPI '!F85+ZAMORA!G95+PARIS!G100</f>
        <v>3130</v>
      </c>
      <c r="G97" s="75">
        <f>'ROSALPI '!G85+ZAMORA!H95+PARIS!H100</f>
        <v>3910</v>
      </c>
      <c r="H97" s="75">
        <f>'ROSALPI '!H85+ZAMORA!I95+PARIS!I100</f>
        <v>3790</v>
      </c>
      <c r="I97" s="75">
        <f>'ROSALPI '!I85+ZAMORA!J95+PARIS!J100</f>
        <v>3070</v>
      </c>
      <c r="J97" s="75">
        <f>'ROSALPI '!J85+ZAMORA!K95+PARIS!K100</f>
        <v>4490</v>
      </c>
      <c r="K97" s="77">
        <f t="shared" si="6"/>
        <v>3771.6666666666665</v>
      </c>
      <c r="L97" s="81">
        <f>'ROSALPI '!L85+ZAMORA!M95+PARIS!M100</f>
        <v>2607</v>
      </c>
      <c r="M97" s="77">
        <f t="shared" si="7"/>
        <v>1885.8333333333312</v>
      </c>
      <c r="N97" s="77">
        <f t="shared" si="8"/>
        <v>3771.6666666666642</v>
      </c>
      <c r="O97" s="77" t="str">
        <f t="shared" si="9"/>
        <v>*</v>
      </c>
      <c r="P97" s="77">
        <f t="shared" si="10"/>
        <v>6914.7222222222199</v>
      </c>
      <c r="Q97" s="77">
        <f t="shared" si="11"/>
        <v>6193.5555555555529</v>
      </c>
      <c r="R97" s="83">
        <f>+'ROSALPI '!T85+ZAMORA!U95+PARIS!T100</f>
        <v>4000</v>
      </c>
      <c r="S97" s="66">
        <v>0</v>
      </c>
      <c r="T97" s="66">
        <v>0</v>
      </c>
    </row>
    <row r="98" spans="2:20" ht="14.25" customHeight="1">
      <c r="B98" s="67">
        <v>103120029</v>
      </c>
      <c r="C98" s="67" t="s">
        <v>219</v>
      </c>
      <c r="D98" s="67" t="s">
        <v>44</v>
      </c>
      <c r="E98" s="75">
        <f>'ROSALPI '!E86+ZAMORA!F96+PARIS!F101</f>
        <v>234</v>
      </c>
      <c r="F98" s="75">
        <f>'ROSALPI '!F86+ZAMORA!G96+PARIS!G101</f>
        <v>414</v>
      </c>
      <c r="G98" s="75">
        <f>'ROSALPI '!G86+ZAMORA!H96+PARIS!H101</f>
        <v>477</v>
      </c>
      <c r="H98" s="75">
        <f>'ROSALPI '!H86+ZAMORA!I96+PARIS!I101</f>
        <v>492</v>
      </c>
      <c r="I98" s="75">
        <f>'ROSALPI '!I86+ZAMORA!J96+PARIS!J101</f>
        <v>458</v>
      </c>
      <c r="J98" s="75">
        <f>'ROSALPI '!J86+ZAMORA!K96+PARIS!K101</f>
        <v>318</v>
      </c>
      <c r="K98" s="77">
        <f t="shared" si="6"/>
        <v>398.83333333333331</v>
      </c>
      <c r="L98" s="81">
        <f>'ROSALPI '!L86+ZAMORA!M96+PARIS!M101</f>
        <v>1091</v>
      </c>
      <c r="M98" s="77">
        <f t="shared" si="7"/>
        <v>199.41666666666646</v>
      </c>
      <c r="N98" s="77">
        <f t="shared" si="8"/>
        <v>398.83333333333314</v>
      </c>
      <c r="O98" s="77" t="str">
        <f t="shared" si="9"/>
        <v/>
      </c>
      <c r="P98" s="77">
        <f t="shared" si="10"/>
        <v>731.19444444444434</v>
      </c>
      <c r="Q98" s="77">
        <f t="shared" si="11"/>
        <v>-160.38888888888903</v>
      </c>
      <c r="R98" s="83">
        <f>+'ROSALPI '!T86+ZAMORA!U96+PARIS!T101</f>
        <v>0</v>
      </c>
      <c r="S98" s="66">
        <v>105</v>
      </c>
      <c r="T98" s="66">
        <v>278250</v>
      </c>
    </row>
    <row r="99" spans="2:20" ht="14.25" customHeight="1">
      <c r="B99" s="67">
        <v>103120028</v>
      </c>
      <c r="C99" s="67" t="s">
        <v>218</v>
      </c>
      <c r="D99" s="67" t="s">
        <v>44</v>
      </c>
      <c r="E99" s="75">
        <f>'ROSALPI '!E87+ZAMORA!F97+PARIS!F102</f>
        <v>58</v>
      </c>
      <c r="F99" s="75">
        <f>'ROSALPI '!F87+ZAMORA!G97+PARIS!G102</f>
        <v>138</v>
      </c>
      <c r="G99" s="75">
        <f>'ROSALPI '!G87+ZAMORA!H97+PARIS!H102</f>
        <v>60</v>
      </c>
      <c r="H99" s="75">
        <f>'ROSALPI '!H87+ZAMORA!I97+PARIS!I102</f>
        <v>88</v>
      </c>
      <c r="I99" s="75">
        <f>'ROSALPI '!I87+ZAMORA!J97+PARIS!J102</f>
        <v>88</v>
      </c>
      <c r="J99" s="75">
        <f>'ROSALPI '!J87+ZAMORA!K97+PARIS!K102</f>
        <v>85</v>
      </c>
      <c r="K99" s="77">
        <f t="shared" si="6"/>
        <v>86.166666666666671</v>
      </c>
      <c r="L99" s="81">
        <f>'ROSALPI '!L87+ZAMORA!M97+PARIS!M102</f>
        <v>696</v>
      </c>
      <c r="M99" s="77">
        <f t="shared" si="7"/>
        <v>43.083333333333293</v>
      </c>
      <c r="N99" s="77">
        <f t="shared" si="8"/>
        <v>86.166666666666629</v>
      </c>
      <c r="O99" s="77" t="str">
        <f t="shared" si="9"/>
        <v/>
      </c>
      <c r="P99" s="77">
        <f t="shared" si="10"/>
        <v>157.97222222222217</v>
      </c>
      <c r="Q99" s="77">
        <f t="shared" si="11"/>
        <v>-494.94444444444446</v>
      </c>
      <c r="R99" s="83">
        <f>+'ROSALPI '!T87+ZAMORA!U97+PARIS!T102</f>
        <v>0</v>
      </c>
      <c r="S99" s="66">
        <v>130</v>
      </c>
      <c r="T99" s="66">
        <v>377000</v>
      </c>
    </row>
    <row r="100" spans="2:20" ht="14.25" customHeight="1">
      <c r="B100" s="67">
        <v>103107110</v>
      </c>
      <c r="C100" s="67" t="s">
        <v>321</v>
      </c>
      <c r="D100" s="67" t="s">
        <v>44</v>
      </c>
      <c r="E100" s="75">
        <f>'ROSALPI '!E88+ZAMORA!F98+PARIS!F103</f>
        <v>66</v>
      </c>
      <c r="F100" s="75">
        <f>'ROSALPI '!F88+ZAMORA!G98+PARIS!G103</f>
        <v>42</v>
      </c>
      <c r="G100" s="75">
        <f>'ROSALPI '!G88+ZAMORA!H98+PARIS!H103</f>
        <v>0</v>
      </c>
      <c r="H100" s="75">
        <f>'ROSALPI '!H88+ZAMORA!I98+PARIS!I103</f>
        <v>0</v>
      </c>
      <c r="I100" s="75">
        <f>'ROSALPI '!I88+ZAMORA!J98+PARIS!J103</f>
        <v>0</v>
      </c>
      <c r="J100" s="75">
        <f>'ROSALPI '!J88+ZAMORA!K98+PARIS!K103</f>
        <v>46</v>
      </c>
      <c r="K100" s="77">
        <f t="shared" si="6"/>
        <v>25.666666666666668</v>
      </c>
      <c r="L100" s="81">
        <f>'ROSALPI '!L88+ZAMORA!M98+PARIS!M103</f>
        <v>62</v>
      </c>
      <c r="M100" s="77">
        <f t="shared" si="7"/>
        <v>12.833333333333321</v>
      </c>
      <c r="N100" s="77">
        <f t="shared" si="8"/>
        <v>25.666666666666657</v>
      </c>
      <c r="O100" s="77" t="str">
        <f t="shared" si="9"/>
        <v/>
      </c>
      <c r="P100" s="77">
        <f t="shared" si="10"/>
        <v>47.05555555555555</v>
      </c>
      <c r="Q100" s="77">
        <f t="shared" si="11"/>
        <v>-2.1111111111111143</v>
      </c>
      <c r="R100" s="83">
        <f>+'ROSALPI '!T88+ZAMORA!U98+PARIS!T103</f>
        <v>50</v>
      </c>
      <c r="S100" s="66">
        <v>64</v>
      </c>
      <c r="T100" s="66">
        <v>131840</v>
      </c>
    </row>
    <row r="101" spans="2:20" ht="14.25" customHeight="1">
      <c r="B101" s="67">
        <v>103107116</v>
      </c>
      <c r="C101" s="67" t="s">
        <v>125</v>
      </c>
      <c r="D101" s="67" t="s">
        <v>44</v>
      </c>
      <c r="E101" s="75">
        <f>'ROSALPI '!E89+ZAMORA!F99+PARIS!F104</f>
        <v>0</v>
      </c>
      <c r="F101" s="75">
        <f>'ROSALPI '!F89+ZAMORA!G99+PARIS!G104</f>
        <v>0</v>
      </c>
      <c r="G101" s="75">
        <f>'ROSALPI '!G89+ZAMORA!H99+PARIS!H104</f>
        <v>56</v>
      </c>
      <c r="H101" s="75">
        <f>'ROSALPI '!H89+ZAMORA!I99+PARIS!I104</f>
        <v>56</v>
      </c>
      <c r="I101" s="75">
        <f>'ROSALPI '!I89+ZAMORA!J99+PARIS!J104</f>
        <v>0</v>
      </c>
      <c r="J101" s="75">
        <f>'ROSALPI '!J89+ZAMORA!K99+PARIS!K104</f>
        <v>0</v>
      </c>
      <c r="K101" s="77">
        <f t="shared" si="6"/>
        <v>18.666666666666668</v>
      </c>
      <c r="L101" s="81">
        <f>'ROSALPI '!L89+ZAMORA!M99+PARIS!M104</f>
        <v>0</v>
      </c>
      <c r="M101" s="77">
        <f t="shared" si="7"/>
        <v>9.3333333333333233</v>
      </c>
      <c r="N101" s="77">
        <f t="shared" si="8"/>
        <v>18.666666666666657</v>
      </c>
      <c r="O101" s="77" t="str">
        <f t="shared" si="9"/>
        <v>*</v>
      </c>
      <c r="P101" s="77">
        <f t="shared" si="10"/>
        <v>34.222222222222214</v>
      </c>
      <c r="Q101" s="77">
        <f t="shared" si="11"/>
        <v>43.55555555555555</v>
      </c>
      <c r="R101" s="83">
        <f>+'ROSALPI '!T89+ZAMORA!U99+PARIS!T104</f>
        <v>0</v>
      </c>
      <c r="S101" s="66">
        <v>62</v>
      </c>
      <c r="T101" s="66">
        <v>272800</v>
      </c>
    </row>
    <row r="102" spans="2:20" ht="14.25" customHeight="1">
      <c r="B102" s="67">
        <v>103118234</v>
      </c>
      <c r="C102" s="67" t="s">
        <v>200</v>
      </c>
      <c r="D102" s="76" t="s">
        <v>425</v>
      </c>
      <c r="E102" s="75">
        <f>'ROSALPI '!E90+ZAMORA!F100+PARIS!F105</f>
        <v>0</v>
      </c>
      <c r="F102" s="75">
        <f>'ROSALPI '!F90+ZAMORA!G100+PARIS!G105</f>
        <v>0</v>
      </c>
      <c r="G102" s="75">
        <f>'ROSALPI '!G90+ZAMORA!H100+PARIS!H105</f>
        <v>0</v>
      </c>
      <c r="H102" s="75">
        <f>'ROSALPI '!H90+ZAMORA!I100+PARIS!I105</f>
        <v>0</v>
      </c>
      <c r="I102" s="75">
        <f>'ROSALPI '!I90+ZAMORA!J100+PARIS!J105</f>
        <v>0</v>
      </c>
      <c r="J102" s="75">
        <f>'ROSALPI '!J90+ZAMORA!K100+PARIS!K105</f>
        <v>0</v>
      </c>
      <c r="K102" s="77">
        <f t="shared" si="6"/>
        <v>0</v>
      </c>
      <c r="L102" s="81">
        <f>'ROSALPI '!L90+ZAMORA!M100+PARIS!M105</f>
        <v>0</v>
      </c>
      <c r="M102" s="77">
        <f t="shared" si="7"/>
        <v>0</v>
      </c>
      <c r="N102" s="77">
        <f t="shared" si="8"/>
        <v>0</v>
      </c>
      <c r="O102" s="77" t="str">
        <f t="shared" si="9"/>
        <v/>
      </c>
      <c r="P102" s="77">
        <f t="shared" si="10"/>
        <v>0</v>
      </c>
      <c r="Q102" s="77">
        <f t="shared" si="11"/>
        <v>0</v>
      </c>
      <c r="R102" s="83">
        <f>+'ROSALPI '!T90+ZAMORA!U100+PARIS!T105</f>
        <v>0</v>
      </c>
      <c r="S102" s="66">
        <v>5360</v>
      </c>
      <c r="T102" s="66">
        <v>53600</v>
      </c>
    </row>
    <row r="103" spans="2:20" ht="14.25" customHeight="1">
      <c r="B103" s="67">
        <v>103118237</v>
      </c>
      <c r="C103" s="67" t="s">
        <v>201</v>
      </c>
      <c r="D103" s="67" t="s">
        <v>44</v>
      </c>
      <c r="E103" s="75">
        <f>'ROSALPI '!E91+ZAMORA!F101+PARIS!F106</f>
        <v>0</v>
      </c>
      <c r="F103" s="75">
        <f>'ROSALPI '!F91+ZAMORA!G101+PARIS!G106</f>
        <v>0</v>
      </c>
      <c r="G103" s="75">
        <f>'ROSALPI '!G91+ZAMORA!H101+PARIS!H106</f>
        <v>0</v>
      </c>
      <c r="H103" s="75">
        <f>'ROSALPI '!H91+ZAMORA!I101+PARIS!I106</f>
        <v>0</v>
      </c>
      <c r="I103" s="75">
        <f>'ROSALPI '!I91+ZAMORA!J101+PARIS!J106</f>
        <v>0</v>
      </c>
      <c r="J103" s="75">
        <f>'ROSALPI '!J91+ZAMORA!K101+PARIS!K106</f>
        <v>0</v>
      </c>
      <c r="K103" s="77">
        <f t="shared" si="6"/>
        <v>0</v>
      </c>
      <c r="L103" s="81">
        <f>'ROSALPI '!L91+ZAMORA!M101+PARIS!M106</f>
        <v>0</v>
      </c>
      <c r="M103" s="77">
        <f t="shared" si="7"/>
        <v>0</v>
      </c>
      <c r="N103" s="77">
        <f t="shared" si="8"/>
        <v>0</v>
      </c>
      <c r="O103" s="77" t="str">
        <f t="shared" si="9"/>
        <v/>
      </c>
      <c r="P103" s="77">
        <f t="shared" si="10"/>
        <v>0</v>
      </c>
      <c r="Q103" s="77">
        <f t="shared" si="11"/>
        <v>0</v>
      </c>
      <c r="R103" s="83">
        <f>+'ROSALPI '!T91+ZAMORA!U101+PARIS!T106</f>
        <v>0</v>
      </c>
      <c r="S103" s="66">
        <v>124</v>
      </c>
      <c r="T103" s="66">
        <v>1004400</v>
      </c>
    </row>
    <row r="104" spans="2:20" ht="14.25" customHeight="1">
      <c r="B104" s="75">
        <v>103119040</v>
      </c>
      <c r="C104" s="142" t="s">
        <v>380</v>
      </c>
      <c r="D104" s="75" t="s">
        <v>21</v>
      </c>
      <c r="E104" s="75">
        <f>'ROSALPI '!E92+ZAMORA!F102+PARIS!F107</f>
        <v>174</v>
      </c>
      <c r="F104" s="75">
        <f>'ROSALPI '!F92+ZAMORA!G102+PARIS!G107</f>
        <v>155</v>
      </c>
      <c r="G104" s="75">
        <f>'ROSALPI '!G92+ZAMORA!H102+PARIS!H107</f>
        <v>147</v>
      </c>
      <c r="H104" s="75">
        <f>'ROSALPI '!H92+ZAMORA!I102+PARIS!I107</f>
        <v>134</v>
      </c>
      <c r="I104" s="75">
        <f>'ROSALPI '!I92+ZAMORA!J102+PARIS!J107</f>
        <v>112</v>
      </c>
      <c r="J104" s="75">
        <f>'ROSALPI '!J92+ZAMORA!K102+PARIS!K107</f>
        <v>389</v>
      </c>
      <c r="K104" s="77">
        <f t="shared" si="6"/>
        <v>185.16666666666666</v>
      </c>
      <c r="L104" s="81">
        <f>'ROSALPI '!L92+ZAMORA!M102+PARIS!M107</f>
        <v>147</v>
      </c>
      <c r="M104" s="77">
        <f t="shared" si="7"/>
        <v>92.583333333333229</v>
      </c>
      <c r="N104" s="77">
        <f t="shared" si="8"/>
        <v>185.16666666666657</v>
      </c>
      <c r="O104" s="77" t="str">
        <f t="shared" si="9"/>
        <v>*</v>
      </c>
      <c r="P104" s="77">
        <f t="shared" si="10"/>
        <v>339.47222222222206</v>
      </c>
      <c r="Q104" s="77">
        <f t="shared" si="11"/>
        <v>285.05555555555543</v>
      </c>
      <c r="R104" s="83">
        <f>+'ROSALPI '!T92+ZAMORA!U102+PARIS!T107</f>
        <v>600</v>
      </c>
      <c r="S104" s="66">
        <v>0</v>
      </c>
      <c r="T104" s="66">
        <v>0</v>
      </c>
    </row>
    <row r="105" spans="2:20" ht="14.25" customHeight="1">
      <c r="B105" s="67">
        <v>103120031</v>
      </c>
      <c r="C105" s="67" t="s">
        <v>336</v>
      </c>
      <c r="D105" s="67" t="s">
        <v>44</v>
      </c>
      <c r="E105" s="75">
        <f>'ROSALPI '!E93+ZAMORA!F103+PARIS!F108</f>
        <v>394</v>
      </c>
      <c r="F105" s="75">
        <f>'ROSALPI '!F93+ZAMORA!G103+PARIS!G108</f>
        <v>440</v>
      </c>
      <c r="G105" s="75">
        <f>'ROSALPI '!G93+ZAMORA!H103+PARIS!H108</f>
        <v>342</v>
      </c>
      <c r="H105" s="75">
        <f>'ROSALPI '!H93+ZAMORA!I103+PARIS!I108</f>
        <v>234</v>
      </c>
      <c r="I105" s="75">
        <f>'ROSALPI '!I93+ZAMORA!J103+PARIS!J108</f>
        <v>306</v>
      </c>
      <c r="J105" s="75">
        <f>'ROSALPI '!J93+ZAMORA!K103+PARIS!K108</f>
        <v>392</v>
      </c>
      <c r="K105" s="77">
        <f t="shared" si="6"/>
        <v>351.33333333333331</v>
      </c>
      <c r="L105" s="81">
        <f>'ROSALPI '!L93+ZAMORA!M103+PARIS!M108</f>
        <v>446</v>
      </c>
      <c r="M105" s="77">
        <f t="shared" si="7"/>
        <v>175.66666666666646</v>
      </c>
      <c r="N105" s="77">
        <f t="shared" si="8"/>
        <v>351.33333333333314</v>
      </c>
      <c r="O105" s="77" t="str">
        <f t="shared" si="9"/>
        <v/>
      </c>
      <c r="P105" s="77">
        <f t="shared" si="10"/>
        <v>644.11111111111086</v>
      </c>
      <c r="Q105" s="77">
        <f t="shared" si="11"/>
        <v>373.77777777777754</v>
      </c>
      <c r="R105" s="83">
        <f>+'ROSALPI '!T93+ZAMORA!U103+PARIS!T108</f>
        <v>300</v>
      </c>
      <c r="S105" s="66">
        <v>74</v>
      </c>
      <c r="T105" s="66">
        <v>1117400</v>
      </c>
    </row>
    <row r="106" spans="2:20" ht="14.25" customHeight="1">
      <c r="B106" s="67">
        <v>103104156</v>
      </c>
      <c r="C106" s="67" t="s">
        <v>92</v>
      </c>
      <c r="D106" s="67" t="s">
        <v>44</v>
      </c>
      <c r="E106" s="75">
        <f>'ROSALPI '!E94+ZAMORA!F104+PARIS!F109</f>
        <v>690</v>
      </c>
      <c r="F106" s="75">
        <f>'ROSALPI '!F94+ZAMORA!G104+PARIS!G109</f>
        <v>360</v>
      </c>
      <c r="G106" s="75">
        <f>'ROSALPI '!G94+ZAMORA!H104+PARIS!H109</f>
        <v>390</v>
      </c>
      <c r="H106" s="75">
        <f>'ROSALPI '!H94+ZAMORA!I104+PARIS!I109</f>
        <v>510</v>
      </c>
      <c r="I106" s="75">
        <f>'ROSALPI '!I94+ZAMORA!J104+PARIS!J109</f>
        <v>675</v>
      </c>
      <c r="J106" s="75">
        <f>'ROSALPI '!J94+ZAMORA!K104+PARIS!K109</f>
        <v>615</v>
      </c>
      <c r="K106" s="77">
        <f t="shared" si="6"/>
        <v>540</v>
      </c>
      <c r="L106" s="81">
        <f>'ROSALPI '!L94+ZAMORA!M104+PARIS!M109</f>
        <v>617</v>
      </c>
      <c r="M106" s="77">
        <f t="shared" si="7"/>
        <v>269.99999999999972</v>
      </c>
      <c r="N106" s="77">
        <f t="shared" si="8"/>
        <v>539.99999999999977</v>
      </c>
      <c r="O106" s="77" t="str">
        <f t="shared" si="9"/>
        <v/>
      </c>
      <c r="P106" s="77">
        <f t="shared" si="10"/>
        <v>989.99999999999977</v>
      </c>
      <c r="Q106" s="77">
        <f t="shared" si="11"/>
        <v>642.99999999999977</v>
      </c>
      <c r="R106" s="83">
        <f>+'ROSALPI '!T94+ZAMORA!U104+PARIS!T109</f>
        <v>360</v>
      </c>
      <c r="S106" s="66">
        <v>288</v>
      </c>
      <c r="T106" s="66">
        <v>1152000</v>
      </c>
    </row>
    <row r="107" spans="2:20" ht="14.25" customHeight="1">
      <c r="B107" s="67">
        <v>103104146</v>
      </c>
      <c r="C107" s="67" t="s">
        <v>91</v>
      </c>
      <c r="D107" s="76" t="s">
        <v>422</v>
      </c>
      <c r="E107" s="75">
        <f>'ROSALPI '!E95+ZAMORA!F105+PARIS!F110</f>
        <v>110</v>
      </c>
      <c r="F107" s="75">
        <f>'ROSALPI '!F95+ZAMORA!G105+PARIS!G110</f>
        <v>0</v>
      </c>
      <c r="G107" s="75">
        <f>'ROSALPI '!G95+ZAMORA!H105+PARIS!H110</f>
        <v>0</v>
      </c>
      <c r="H107" s="75">
        <f>'ROSALPI '!H95+ZAMORA!I105+PARIS!I110</f>
        <v>0</v>
      </c>
      <c r="I107" s="75">
        <f>'ROSALPI '!I95+ZAMORA!J105+PARIS!J110</f>
        <v>0</v>
      </c>
      <c r="J107" s="75">
        <f>'ROSALPI '!J95+ZAMORA!K105+PARIS!K110</f>
        <v>0</v>
      </c>
      <c r="K107" s="77">
        <f t="shared" si="6"/>
        <v>18.333333333333332</v>
      </c>
      <c r="L107" s="81">
        <f>'ROSALPI '!L95+ZAMORA!M105+PARIS!M110</f>
        <v>710</v>
      </c>
      <c r="M107" s="77">
        <f t="shared" si="7"/>
        <v>9.1666666666666554</v>
      </c>
      <c r="N107" s="77">
        <f t="shared" si="8"/>
        <v>18.333333333333321</v>
      </c>
      <c r="O107" s="77" t="str">
        <f t="shared" si="9"/>
        <v/>
      </c>
      <c r="P107" s="77">
        <f t="shared" si="10"/>
        <v>33.6111111111111</v>
      </c>
      <c r="Q107" s="77">
        <f t="shared" si="11"/>
        <v>-667.22222222222217</v>
      </c>
      <c r="R107" s="83">
        <f>+'ROSALPI '!T95+ZAMORA!U105+PARIS!T110</f>
        <v>0</v>
      </c>
      <c r="S107" s="66">
        <v>0</v>
      </c>
      <c r="T107" s="66">
        <v>0</v>
      </c>
    </row>
    <row r="108" spans="2:20" ht="14.25" customHeight="1">
      <c r="B108" s="67">
        <v>103104006</v>
      </c>
      <c r="C108" s="67" t="s">
        <v>245</v>
      </c>
      <c r="D108" s="67" t="s">
        <v>44</v>
      </c>
      <c r="E108" s="75">
        <f>'ROSALPI '!E96+ZAMORA!F106+PARIS!F111</f>
        <v>60</v>
      </c>
      <c r="F108" s="75">
        <f>'ROSALPI '!F96+ZAMORA!G106+PARIS!G111</f>
        <v>180</v>
      </c>
      <c r="G108" s="75">
        <f>'ROSALPI '!G96+ZAMORA!H106+PARIS!H111</f>
        <v>60</v>
      </c>
      <c r="H108" s="75">
        <f>'ROSALPI '!H96+ZAMORA!I106+PARIS!I111</f>
        <v>0</v>
      </c>
      <c r="I108" s="75">
        <f>'ROSALPI '!I96+ZAMORA!J106+PARIS!J111</f>
        <v>60</v>
      </c>
      <c r="J108" s="75">
        <f>'ROSALPI '!J96+ZAMORA!K106+PARIS!K111</f>
        <v>0</v>
      </c>
      <c r="K108" s="77">
        <f t="shared" si="6"/>
        <v>60</v>
      </c>
      <c r="L108" s="81">
        <f>'ROSALPI '!L96+ZAMORA!M106+PARIS!M111</f>
        <v>480</v>
      </c>
      <c r="M108" s="77">
        <f t="shared" si="7"/>
        <v>29.999999999999968</v>
      </c>
      <c r="N108" s="77">
        <f t="shared" si="8"/>
        <v>59.999999999999972</v>
      </c>
      <c r="O108" s="77" t="str">
        <f t="shared" si="9"/>
        <v/>
      </c>
      <c r="P108" s="77">
        <f t="shared" si="10"/>
        <v>109.99999999999997</v>
      </c>
      <c r="Q108" s="77">
        <f t="shared" si="11"/>
        <v>-340</v>
      </c>
      <c r="R108" s="83">
        <f>+'ROSALPI '!T96+ZAMORA!U106+PARIS!T111</f>
        <v>0</v>
      </c>
      <c r="S108" s="66">
        <v>2900</v>
      </c>
      <c r="T108" s="66">
        <v>0</v>
      </c>
    </row>
    <row r="109" spans="2:20" ht="14.25" customHeight="1">
      <c r="B109" s="75">
        <v>103104005</v>
      </c>
      <c r="C109" s="140" t="s">
        <v>381</v>
      </c>
      <c r="D109" s="75" t="s">
        <v>22</v>
      </c>
      <c r="E109" s="75" t="e">
        <f>'ROSALPI '!#REF!+ZAMORA!F107+PARIS!F112</f>
        <v>#REF!</v>
      </c>
      <c r="F109" s="75" t="e">
        <f>'ROSALPI '!#REF!+ZAMORA!G107+PARIS!G112</f>
        <v>#REF!</v>
      </c>
      <c r="G109" s="75" t="e">
        <f>'ROSALPI '!#REF!+ZAMORA!H107+PARIS!H112</f>
        <v>#REF!</v>
      </c>
      <c r="H109" s="75" t="e">
        <f>'ROSALPI '!#REF!+ZAMORA!I107+PARIS!I112</f>
        <v>#REF!</v>
      </c>
      <c r="I109" s="75" t="e">
        <f>'ROSALPI '!#REF!+ZAMORA!J107+PARIS!J112</f>
        <v>#REF!</v>
      </c>
      <c r="J109" s="75" t="e">
        <f>'ROSALPI '!#REF!+ZAMORA!K107+PARIS!K112</f>
        <v>#REF!</v>
      </c>
      <c r="K109" s="77" t="e">
        <f t="shared" si="6"/>
        <v>#REF!</v>
      </c>
      <c r="L109" s="81" t="e">
        <f>'ROSALPI '!#REF!+ZAMORA!M107+PARIS!M112</f>
        <v>#REF!</v>
      </c>
      <c r="M109" s="77" t="e">
        <f t="shared" si="7"/>
        <v>#REF!</v>
      </c>
      <c r="N109" s="77" t="e">
        <f t="shared" si="8"/>
        <v>#REF!</v>
      </c>
      <c r="O109" s="77" t="e">
        <f t="shared" si="9"/>
        <v>#REF!</v>
      </c>
      <c r="P109" s="77" t="e">
        <f t="shared" si="10"/>
        <v>#REF!</v>
      </c>
      <c r="Q109" s="77" t="e">
        <f t="shared" si="11"/>
        <v>#REF!</v>
      </c>
      <c r="R109" s="83" t="e">
        <f>+'ROSALPI '!#REF!+ZAMORA!U107+PARIS!T112</f>
        <v>#REF!</v>
      </c>
      <c r="S109" s="66">
        <v>0</v>
      </c>
      <c r="T109" s="66">
        <v>0</v>
      </c>
    </row>
    <row r="110" spans="2:20" ht="14.25" customHeight="1">
      <c r="B110" s="67">
        <v>103104177</v>
      </c>
      <c r="C110" s="67" t="s">
        <v>93</v>
      </c>
      <c r="D110" s="67" t="s">
        <v>44</v>
      </c>
      <c r="E110" s="75">
        <f>'ROSALPI '!E97+ZAMORA!F108+PARIS!F113</f>
        <v>725</v>
      </c>
      <c r="F110" s="75">
        <f>'ROSALPI '!F97+ZAMORA!G108+PARIS!G113</f>
        <v>547</v>
      </c>
      <c r="G110" s="75">
        <f>'ROSALPI '!G97+ZAMORA!H108+PARIS!H113</f>
        <v>514</v>
      </c>
      <c r="H110" s="75">
        <f>'ROSALPI '!H97+ZAMORA!I108+PARIS!I113</f>
        <v>545</v>
      </c>
      <c r="I110" s="75">
        <f>'ROSALPI '!I97+ZAMORA!J108+PARIS!J113</f>
        <v>726</v>
      </c>
      <c r="J110" s="75">
        <f>'ROSALPI '!J97+ZAMORA!K108+PARIS!K113</f>
        <v>993</v>
      </c>
      <c r="K110" s="77">
        <f t="shared" si="6"/>
        <v>675</v>
      </c>
      <c r="L110" s="81">
        <f>'ROSALPI '!L97+ZAMORA!M108+PARIS!M113</f>
        <v>617</v>
      </c>
      <c r="M110" s="77">
        <f t="shared" si="7"/>
        <v>337.4999999999996</v>
      </c>
      <c r="N110" s="77">
        <f t="shared" si="8"/>
        <v>674.99999999999955</v>
      </c>
      <c r="O110" s="77" t="str">
        <f t="shared" si="9"/>
        <v>*</v>
      </c>
      <c r="P110" s="77">
        <f t="shared" si="10"/>
        <v>1237.4999999999995</v>
      </c>
      <c r="Q110" s="77">
        <f t="shared" si="11"/>
        <v>957.99999999999955</v>
      </c>
      <c r="R110" s="83">
        <f>+'ROSALPI '!T97+ZAMORA!U108+PARIS!T113</f>
        <v>1008</v>
      </c>
      <c r="S110" s="66">
        <v>492</v>
      </c>
      <c r="T110" s="66">
        <v>49200</v>
      </c>
    </row>
    <row r="111" spans="2:20" ht="14.25" customHeight="1">
      <c r="B111" s="75">
        <v>103104161</v>
      </c>
      <c r="C111" s="75" t="s">
        <v>382</v>
      </c>
      <c r="D111" s="75" t="s">
        <v>11</v>
      </c>
      <c r="E111" s="75" t="e">
        <f>'ROSALPI '!#REF!+ZAMORA!F109+PARIS!F114</f>
        <v>#REF!</v>
      </c>
      <c r="F111" s="75" t="e">
        <f>'ROSALPI '!#REF!+ZAMORA!G109+PARIS!G114</f>
        <v>#REF!</v>
      </c>
      <c r="G111" s="75" t="e">
        <f>'ROSALPI '!#REF!+ZAMORA!H109+PARIS!H114</f>
        <v>#REF!</v>
      </c>
      <c r="H111" s="75" t="e">
        <f>'ROSALPI '!#REF!+ZAMORA!I109+PARIS!I114</f>
        <v>#REF!</v>
      </c>
      <c r="I111" s="75" t="e">
        <f>'ROSALPI '!#REF!+ZAMORA!J109+PARIS!J114</f>
        <v>#REF!</v>
      </c>
      <c r="J111" s="75" t="e">
        <f>'ROSALPI '!#REF!+ZAMORA!K109+PARIS!K114</f>
        <v>#REF!</v>
      </c>
      <c r="K111" s="77" t="e">
        <f t="shared" si="6"/>
        <v>#REF!</v>
      </c>
      <c r="L111" s="81" t="e">
        <f>'ROSALPI '!#REF!+ZAMORA!M109+PARIS!M114</f>
        <v>#REF!</v>
      </c>
      <c r="M111" s="77" t="e">
        <f t="shared" si="7"/>
        <v>#REF!</v>
      </c>
      <c r="N111" s="77" t="e">
        <f t="shared" si="8"/>
        <v>#REF!</v>
      </c>
      <c r="O111" s="77" t="e">
        <f t="shared" si="9"/>
        <v>#REF!</v>
      </c>
      <c r="P111" s="77" t="e">
        <f t="shared" si="10"/>
        <v>#REF!</v>
      </c>
      <c r="Q111" s="77" t="e">
        <f t="shared" si="11"/>
        <v>#REF!</v>
      </c>
      <c r="R111" s="83" t="e">
        <f>+'ROSALPI '!#REF!+ZAMORA!U109+PARIS!T114</f>
        <v>#REF!</v>
      </c>
      <c r="S111" s="66">
        <v>0</v>
      </c>
      <c r="T111" s="66">
        <v>0</v>
      </c>
    </row>
    <row r="112" spans="2:20" ht="14.25" customHeight="1">
      <c r="B112" s="67">
        <v>103104159</v>
      </c>
      <c r="C112" s="67" t="s">
        <v>254</v>
      </c>
      <c r="D112" s="67" t="s">
        <v>44</v>
      </c>
      <c r="E112" s="75">
        <f>'ROSALPI '!E98+ZAMORA!F110+PARIS!F115</f>
        <v>114</v>
      </c>
      <c r="F112" s="75">
        <f>'ROSALPI '!F98+ZAMORA!G110+PARIS!G115</f>
        <v>524</v>
      </c>
      <c r="G112" s="75">
        <f>'ROSALPI '!G98+ZAMORA!H110+PARIS!H115</f>
        <v>538</v>
      </c>
      <c r="H112" s="75">
        <f>'ROSALPI '!H98+ZAMORA!I110+PARIS!I115</f>
        <v>42</v>
      </c>
      <c r="I112" s="75">
        <f>'ROSALPI '!I98+ZAMORA!J110+PARIS!J115</f>
        <v>31</v>
      </c>
      <c r="J112" s="75">
        <f>'ROSALPI '!J98+ZAMORA!K110+PARIS!K115</f>
        <v>38</v>
      </c>
      <c r="K112" s="77">
        <f t="shared" si="6"/>
        <v>214.5</v>
      </c>
      <c r="L112" s="81">
        <f>'ROSALPI '!L98+ZAMORA!M110+PARIS!M115</f>
        <v>389</v>
      </c>
      <c r="M112" s="77">
        <f t="shared" si="7"/>
        <v>107.24999999999989</v>
      </c>
      <c r="N112" s="77">
        <f t="shared" si="8"/>
        <v>214.49999999999989</v>
      </c>
      <c r="O112" s="77" t="str">
        <f t="shared" si="9"/>
        <v/>
      </c>
      <c r="P112" s="77">
        <f t="shared" si="10"/>
        <v>393.24999999999989</v>
      </c>
      <c r="Q112" s="77">
        <f t="shared" si="11"/>
        <v>111.49999999999989</v>
      </c>
      <c r="R112" s="83">
        <f>+'ROSALPI '!T98+ZAMORA!U110+PARIS!T115</f>
        <v>50</v>
      </c>
      <c r="S112" s="66">
        <v>1632</v>
      </c>
      <c r="T112" s="66">
        <v>0</v>
      </c>
    </row>
    <row r="113" spans="2:20" ht="14.25" customHeight="1">
      <c r="B113" s="75">
        <v>103112225</v>
      </c>
      <c r="C113" s="140" t="s">
        <v>72</v>
      </c>
      <c r="D113" s="75" t="s">
        <v>6</v>
      </c>
      <c r="E113" s="75" t="e">
        <f>'ROSALPI '!#REF!+ZAMORA!F111+PARIS!F116</f>
        <v>#REF!</v>
      </c>
      <c r="F113" s="75" t="e">
        <f>'ROSALPI '!#REF!+ZAMORA!G111+PARIS!G116</f>
        <v>#REF!</v>
      </c>
      <c r="G113" s="75" t="e">
        <f>'ROSALPI '!#REF!+ZAMORA!H111+PARIS!H116</f>
        <v>#REF!</v>
      </c>
      <c r="H113" s="75" t="e">
        <f>'ROSALPI '!#REF!+ZAMORA!I111+PARIS!I116</f>
        <v>#REF!</v>
      </c>
      <c r="I113" s="75" t="e">
        <f>'ROSALPI '!#REF!+ZAMORA!J111+PARIS!J116</f>
        <v>#REF!</v>
      </c>
      <c r="J113" s="75" t="e">
        <f>'ROSALPI '!#REF!+ZAMORA!K111+PARIS!K116</f>
        <v>#REF!</v>
      </c>
      <c r="K113" s="77" t="e">
        <f t="shared" si="6"/>
        <v>#REF!</v>
      </c>
      <c r="L113" s="81" t="e">
        <f>'ROSALPI '!#REF!+ZAMORA!M111+PARIS!M116</f>
        <v>#REF!</v>
      </c>
      <c r="M113" s="77" t="e">
        <f t="shared" si="7"/>
        <v>#REF!</v>
      </c>
      <c r="N113" s="77" t="e">
        <f t="shared" si="8"/>
        <v>#REF!</v>
      </c>
      <c r="O113" s="77" t="e">
        <f t="shared" si="9"/>
        <v>#REF!</v>
      </c>
      <c r="P113" s="77" t="e">
        <f t="shared" si="10"/>
        <v>#REF!</v>
      </c>
      <c r="Q113" s="77" t="e">
        <f t="shared" si="11"/>
        <v>#REF!</v>
      </c>
      <c r="R113" s="83" t="e">
        <f>+'ROSALPI '!#REF!+ZAMORA!U111+PARIS!T116</f>
        <v>#REF!</v>
      </c>
      <c r="S113" s="66">
        <v>0</v>
      </c>
      <c r="T113" s="66">
        <v>0</v>
      </c>
    </row>
    <row r="114" spans="2:20" ht="14.25" customHeight="1">
      <c r="B114" s="67">
        <v>103104158</v>
      </c>
      <c r="C114" s="67" t="s">
        <v>253</v>
      </c>
      <c r="D114" s="67" t="s">
        <v>44</v>
      </c>
      <c r="E114" s="75">
        <f>'ROSALPI '!E99+ZAMORA!F112+PARIS!F117</f>
        <v>38</v>
      </c>
      <c r="F114" s="75">
        <f>'ROSALPI '!F99+ZAMORA!G112+PARIS!G117</f>
        <v>27</v>
      </c>
      <c r="G114" s="75">
        <f>'ROSALPI '!G99+ZAMORA!H112+PARIS!H117</f>
        <v>24</v>
      </c>
      <c r="H114" s="75">
        <f>'ROSALPI '!H99+ZAMORA!I112+PARIS!I117</f>
        <v>21</v>
      </c>
      <c r="I114" s="75">
        <f>'ROSALPI '!I99+ZAMORA!J112+PARIS!J117</f>
        <v>23</v>
      </c>
      <c r="J114" s="75">
        <f>'ROSALPI '!J99+ZAMORA!K112+PARIS!K117</f>
        <v>32</v>
      </c>
      <c r="K114" s="77">
        <f t="shared" si="6"/>
        <v>27.5</v>
      </c>
      <c r="L114" s="81">
        <f>'ROSALPI '!L99+ZAMORA!M112+PARIS!M117</f>
        <v>30</v>
      </c>
      <c r="M114" s="77">
        <f t="shared" si="7"/>
        <v>13.749999999999986</v>
      </c>
      <c r="N114" s="77">
        <f t="shared" si="8"/>
        <v>27.499999999999986</v>
      </c>
      <c r="O114" s="77" t="str">
        <f t="shared" si="9"/>
        <v/>
      </c>
      <c r="P114" s="77">
        <f t="shared" si="10"/>
        <v>50.41666666666665</v>
      </c>
      <c r="Q114" s="77">
        <f t="shared" si="11"/>
        <v>34.16666666666665</v>
      </c>
      <c r="R114" s="83">
        <f>+'ROSALPI '!T99+ZAMORA!U112+PARIS!T117</f>
        <v>20</v>
      </c>
      <c r="S114" s="66">
        <v>0</v>
      </c>
      <c r="T114" s="66">
        <v>0</v>
      </c>
    </row>
    <row r="115" spans="2:20" ht="14.25" customHeight="1">
      <c r="B115" s="67">
        <v>103104330</v>
      </c>
      <c r="C115" s="67" t="s">
        <v>97</v>
      </c>
      <c r="D115" s="67" t="s">
        <v>44</v>
      </c>
      <c r="E115" s="75">
        <f>'ROSALPI '!E100+ZAMORA!F113+PARIS!F118</f>
        <v>248</v>
      </c>
      <c r="F115" s="75">
        <f>'ROSALPI '!F100+ZAMORA!G113+PARIS!G118</f>
        <v>187</v>
      </c>
      <c r="G115" s="75">
        <f>'ROSALPI '!G100+ZAMORA!H113+PARIS!H118</f>
        <v>189</v>
      </c>
      <c r="H115" s="75">
        <f>'ROSALPI '!H100+ZAMORA!I113+PARIS!I118</f>
        <v>336</v>
      </c>
      <c r="I115" s="75">
        <f>'ROSALPI '!I100+ZAMORA!J113+PARIS!J118</f>
        <v>363</v>
      </c>
      <c r="J115" s="75">
        <f>'ROSALPI '!J100+ZAMORA!K113+PARIS!K118</f>
        <v>337</v>
      </c>
      <c r="K115" s="77">
        <f t="shared" si="6"/>
        <v>276.66666666666669</v>
      </c>
      <c r="L115" s="81">
        <f>'ROSALPI '!L100+ZAMORA!M113+PARIS!M118</f>
        <v>336</v>
      </c>
      <c r="M115" s="77">
        <f t="shared" si="7"/>
        <v>138.3333333333332</v>
      </c>
      <c r="N115" s="77">
        <f t="shared" si="8"/>
        <v>276.66666666666652</v>
      </c>
      <c r="O115" s="77" t="str">
        <f t="shared" si="9"/>
        <v/>
      </c>
      <c r="P115" s="77">
        <f t="shared" si="10"/>
        <v>507.22222222222211</v>
      </c>
      <c r="Q115" s="77">
        <f t="shared" si="11"/>
        <v>309.55555555555543</v>
      </c>
      <c r="R115" s="83">
        <f>+'ROSALPI '!T100+ZAMORA!U113+PARIS!T118</f>
        <v>205</v>
      </c>
      <c r="S115" s="66">
        <v>191</v>
      </c>
      <c r="T115" s="66">
        <v>191000</v>
      </c>
    </row>
    <row r="116" spans="2:20" ht="14.25" customHeight="1">
      <c r="B116" s="67">
        <v>103104136</v>
      </c>
      <c r="C116" s="67" t="s">
        <v>90</v>
      </c>
      <c r="D116" s="67" t="s">
        <v>44</v>
      </c>
      <c r="E116" s="75">
        <f>'ROSALPI '!E101+ZAMORA!F114+PARIS!F119</f>
        <v>1</v>
      </c>
      <c r="F116" s="75">
        <f>'ROSALPI '!F101+ZAMORA!G114+PARIS!G119</f>
        <v>0</v>
      </c>
      <c r="G116" s="75">
        <f>'ROSALPI '!G101+ZAMORA!H114+PARIS!H119</f>
        <v>0</v>
      </c>
      <c r="H116" s="75">
        <f>'ROSALPI '!H101+ZAMORA!I114+PARIS!I119</f>
        <v>0</v>
      </c>
      <c r="I116" s="75">
        <f>'ROSALPI '!I101+ZAMORA!J114+PARIS!J119</f>
        <v>1</v>
      </c>
      <c r="J116" s="75">
        <f>'ROSALPI '!J101+ZAMORA!K114+PARIS!K119</f>
        <v>1</v>
      </c>
      <c r="K116" s="77">
        <f t="shared" si="6"/>
        <v>0.5</v>
      </c>
      <c r="L116" s="81">
        <f>'ROSALPI '!L101+ZAMORA!M114+PARIS!M119</f>
        <v>6</v>
      </c>
      <c r="M116" s="77">
        <f t="shared" si="7"/>
        <v>0.24999999999999972</v>
      </c>
      <c r="N116" s="77">
        <f t="shared" si="8"/>
        <v>0.49999999999999972</v>
      </c>
      <c r="O116" s="77" t="str">
        <f t="shared" si="9"/>
        <v/>
      </c>
      <c r="P116" s="77">
        <f t="shared" si="10"/>
        <v>0.9166666666666663</v>
      </c>
      <c r="Q116" s="77">
        <f t="shared" si="11"/>
        <v>-4.8333333333333339</v>
      </c>
      <c r="R116" s="83">
        <f>+'ROSALPI '!T101+ZAMORA!U114+PARIS!T119</f>
        <v>0</v>
      </c>
      <c r="S116" s="66">
        <v>0</v>
      </c>
      <c r="T116" s="66">
        <v>0</v>
      </c>
    </row>
    <row r="117" spans="2:20" ht="14.25" customHeight="1">
      <c r="B117" s="67">
        <v>103104135</v>
      </c>
      <c r="C117" s="67" t="s">
        <v>339</v>
      </c>
      <c r="D117" s="67" t="s">
        <v>44</v>
      </c>
      <c r="E117" s="75">
        <f>'ROSALPI '!E102+ZAMORA!F115+PARIS!F120</f>
        <v>71</v>
      </c>
      <c r="F117" s="75">
        <f>'ROSALPI '!F102+ZAMORA!G115+PARIS!G120</f>
        <v>70</v>
      </c>
      <c r="G117" s="75">
        <f>'ROSALPI '!G102+ZAMORA!H115+PARIS!H120</f>
        <v>56</v>
      </c>
      <c r="H117" s="75">
        <f>'ROSALPI '!H102+ZAMORA!I115+PARIS!I120</f>
        <v>71</v>
      </c>
      <c r="I117" s="75">
        <f>'ROSALPI '!I102+ZAMORA!J115+PARIS!J120</f>
        <v>63</v>
      </c>
      <c r="J117" s="75">
        <f>'ROSALPI '!J102+ZAMORA!K115+PARIS!K120</f>
        <v>38</v>
      </c>
      <c r="K117" s="77">
        <f t="shared" si="6"/>
        <v>61.5</v>
      </c>
      <c r="L117" s="81">
        <f>'ROSALPI '!L102+ZAMORA!M115+PARIS!M120</f>
        <v>108</v>
      </c>
      <c r="M117" s="77">
        <f t="shared" si="7"/>
        <v>30.749999999999972</v>
      </c>
      <c r="N117" s="77">
        <f t="shared" si="8"/>
        <v>61.499999999999972</v>
      </c>
      <c r="O117" s="77" t="str">
        <f t="shared" si="9"/>
        <v/>
      </c>
      <c r="P117" s="77">
        <f t="shared" si="10"/>
        <v>112.74999999999997</v>
      </c>
      <c r="Q117" s="77">
        <f t="shared" si="11"/>
        <v>35.499999999999972</v>
      </c>
      <c r="R117" s="83">
        <f>+'ROSALPI '!T102+ZAMORA!U115+PARIS!T120</f>
        <v>0</v>
      </c>
      <c r="S117" s="66">
        <v>1981</v>
      </c>
      <c r="T117" s="66">
        <v>0</v>
      </c>
    </row>
    <row r="118" spans="2:20" ht="14.25" customHeight="1">
      <c r="B118" s="67">
        <v>103118422</v>
      </c>
      <c r="C118" s="145" t="s">
        <v>356</v>
      </c>
      <c r="D118" s="67" t="s">
        <v>44</v>
      </c>
      <c r="E118" s="75">
        <f>'ROSALPI '!E103+ZAMORA!F116+PARIS!F121</f>
        <v>4</v>
      </c>
      <c r="F118" s="75">
        <f>'ROSALPI '!F103+ZAMORA!G116+PARIS!G121</f>
        <v>5</v>
      </c>
      <c r="G118" s="75">
        <f>'ROSALPI '!G103+ZAMORA!H116+PARIS!H121</f>
        <v>7</v>
      </c>
      <c r="H118" s="75">
        <f>'ROSALPI '!H103+ZAMORA!I116+PARIS!I121</f>
        <v>7</v>
      </c>
      <c r="I118" s="75">
        <f>'ROSALPI '!I103+ZAMORA!J116+PARIS!J121</f>
        <v>10</v>
      </c>
      <c r="J118" s="75">
        <f>'ROSALPI '!J103+ZAMORA!K116+PARIS!K121</f>
        <v>6</v>
      </c>
      <c r="K118" s="77">
        <f t="shared" si="6"/>
        <v>6.5</v>
      </c>
      <c r="L118" s="81">
        <f>'ROSALPI '!L103+ZAMORA!M116+PARIS!M121</f>
        <v>10</v>
      </c>
      <c r="M118" s="77">
        <f t="shared" si="7"/>
        <v>3.2499999999999969</v>
      </c>
      <c r="N118" s="77">
        <f t="shared" si="8"/>
        <v>6.4999999999999964</v>
      </c>
      <c r="O118" s="77" t="str">
        <f t="shared" si="9"/>
        <v/>
      </c>
      <c r="P118" s="77">
        <f t="shared" si="10"/>
        <v>11.916666666666664</v>
      </c>
      <c r="Q118" s="77">
        <f t="shared" si="11"/>
        <v>5.1666666666666643</v>
      </c>
      <c r="R118" s="83">
        <f>+'ROSALPI '!T103+ZAMORA!U116+PARIS!T121</f>
        <v>4</v>
      </c>
      <c r="S118" s="66">
        <v>79</v>
      </c>
      <c r="T118" s="66">
        <v>0</v>
      </c>
    </row>
    <row r="119" spans="2:20" ht="14.25" customHeight="1">
      <c r="B119" s="67">
        <v>103118023</v>
      </c>
      <c r="C119" s="145" t="s">
        <v>346</v>
      </c>
      <c r="D119" s="67" t="s">
        <v>44</v>
      </c>
      <c r="E119" s="75">
        <f>'ROSALPI '!E104+ZAMORA!F117+PARIS!F122</f>
        <v>0</v>
      </c>
      <c r="F119" s="75">
        <f>'ROSALPI '!F104+ZAMORA!G117+PARIS!G122</f>
        <v>0</v>
      </c>
      <c r="G119" s="75">
        <f>'ROSALPI '!G104+ZAMORA!H117+PARIS!H122</f>
        <v>0</v>
      </c>
      <c r="H119" s="75">
        <f>'ROSALPI '!H104+ZAMORA!I117+PARIS!I122</f>
        <v>0</v>
      </c>
      <c r="I119" s="75">
        <f>'ROSALPI '!I104+ZAMORA!J117+PARIS!J122</f>
        <v>0</v>
      </c>
      <c r="J119" s="75">
        <f>'ROSALPI '!J104+ZAMORA!K117+PARIS!K122</f>
        <v>0</v>
      </c>
      <c r="K119" s="77">
        <f t="shared" si="6"/>
        <v>0</v>
      </c>
      <c r="L119" s="81">
        <f>'ROSALPI '!L104+ZAMORA!M117+PARIS!M122</f>
        <v>0</v>
      </c>
      <c r="M119" s="77">
        <f t="shared" si="7"/>
        <v>0</v>
      </c>
      <c r="N119" s="77">
        <f t="shared" si="8"/>
        <v>0</v>
      </c>
      <c r="O119" s="77" t="str">
        <f t="shared" si="9"/>
        <v/>
      </c>
      <c r="P119" s="77">
        <f t="shared" si="10"/>
        <v>0</v>
      </c>
      <c r="Q119" s="77">
        <f t="shared" si="11"/>
        <v>0</v>
      </c>
      <c r="R119" s="83">
        <f>+'ROSALPI '!T104+ZAMORA!U117+PARIS!T122</f>
        <v>0</v>
      </c>
      <c r="S119" s="66">
        <v>75</v>
      </c>
      <c r="T119" s="66">
        <v>67500</v>
      </c>
    </row>
    <row r="120" spans="2:20" ht="14.25" customHeight="1">
      <c r="B120" s="67">
        <v>103118020</v>
      </c>
      <c r="C120" s="145" t="s">
        <v>357</v>
      </c>
      <c r="D120" s="76" t="s">
        <v>430</v>
      </c>
      <c r="E120" s="75">
        <f>'ROSALPI '!E105+ZAMORA!F118+PARIS!F123</f>
        <v>425</v>
      </c>
      <c r="F120" s="75">
        <f>'ROSALPI '!F105+ZAMORA!G118+PARIS!G123</f>
        <v>426</v>
      </c>
      <c r="G120" s="75">
        <f>'ROSALPI '!G105+ZAMORA!H118+PARIS!H123</f>
        <v>488</v>
      </c>
      <c r="H120" s="75">
        <f>'ROSALPI '!H105+ZAMORA!I118+PARIS!I123</f>
        <v>275</v>
      </c>
      <c r="I120" s="75">
        <f>'ROSALPI '!I105+ZAMORA!J118+PARIS!J123</f>
        <v>371</v>
      </c>
      <c r="J120" s="75">
        <f>'ROSALPI '!J105+ZAMORA!K118+PARIS!K123</f>
        <v>483</v>
      </c>
      <c r="K120" s="77">
        <f t="shared" si="6"/>
        <v>411.33333333333331</v>
      </c>
      <c r="L120" s="81">
        <f>'ROSALPI '!L105+ZAMORA!M118+PARIS!M123</f>
        <v>459</v>
      </c>
      <c r="M120" s="77">
        <f t="shared" si="7"/>
        <v>205.66666666666643</v>
      </c>
      <c r="N120" s="77">
        <f t="shared" si="8"/>
        <v>411.33333333333309</v>
      </c>
      <c r="O120" s="77" t="str">
        <f t="shared" si="9"/>
        <v/>
      </c>
      <c r="P120" s="77">
        <f t="shared" si="10"/>
        <v>754.11111111111086</v>
      </c>
      <c r="Q120" s="77">
        <f t="shared" si="11"/>
        <v>500.77777777777754</v>
      </c>
      <c r="R120" s="83">
        <f>+'ROSALPI '!T105+ZAMORA!U118+PARIS!T123</f>
        <v>300</v>
      </c>
      <c r="S120" s="66">
        <v>5156</v>
      </c>
      <c r="T120" s="66">
        <v>0</v>
      </c>
    </row>
    <row r="121" spans="2:20" ht="14.25" customHeight="1">
      <c r="B121" s="67">
        <v>103107081</v>
      </c>
      <c r="C121" s="67" t="s">
        <v>122</v>
      </c>
      <c r="D121" s="67" t="s">
        <v>44</v>
      </c>
      <c r="E121" s="75">
        <f>'ROSALPI '!E106+ZAMORA!F119+PARIS!F124</f>
        <v>4</v>
      </c>
      <c r="F121" s="75">
        <f>'ROSALPI '!F106+ZAMORA!G119+PARIS!G124</f>
        <v>5</v>
      </c>
      <c r="G121" s="75">
        <f>'ROSALPI '!G106+ZAMORA!H119+PARIS!H124</f>
        <v>4</v>
      </c>
      <c r="H121" s="75">
        <f>'ROSALPI '!H106+ZAMORA!I119+PARIS!I124</f>
        <v>2</v>
      </c>
      <c r="I121" s="75">
        <f>'ROSALPI '!I106+ZAMORA!J119+PARIS!J124</f>
        <v>0</v>
      </c>
      <c r="J121" s="75">
        <f>'ROSALPI '!J106+ZAMORA!K119+PARIS!K124</f>
        <v>1</v>
      </c>
      <c r="K121" s="77">
        <f t="shared" si="6"/>
        <v>2.6666666666666665</v>
      </c>
      <c r="L121" s="81">
        <f>'ROSALPI '!L106+ZAMORA!M119+PARIS!M124</f>
        <v>8</v>
      </c>
      <c r="M121" s="77">
        <f t="shared" si="7"/>
        <v>1.3333333333333319</v>
      </c>
      <c r="N121" s="77">
        <f t="shared" si="8"/>
        <v>2.6666666666666652</v>
      </c>
      <c r="O121" s="77" t="str">
        <f t="shared" si="9"/>
        <v/>
      </c>
      <c r="P121" s="77">
        <f t="shared" si="10"/>
        <v>4.8888888888888875</v>
      </c>
      <c r="Q121" s="77">
        <f t="shared" si="11"/>
        <v>-1.7777777777777795</v>
      </c>
      <c r="R121" s="83">
        <f>+'ROSALPI '!T106+ZAMORA!U119+PARIS!T124</f>
        <v>0</v>
      </c>
      <c r="S121" s="66">
        <v>40</v>
      </c>
      <c r="T121" s="66">
        <v>90000</v>
      </c>
    </row>
    <row r="122" spans="2:20" ht="14.25" customHeight="1">
      <c r="B122" s="67">
        <v>103118108</v>
      </c>
      <c r="C122" s="67" t="s">
        <v>197</v>
      </c>
      <c r="D122" s="67" t="s">
        <v>44</v>
      </c>
      <c r="E122" s="75">
        <f>'ROSALPI '!E107+ZAMORA!F120+PARIS!F125</f>
        <v>6</v>
      </c>
      <c r="F122" s="75">
        <f>'ROSALPI '!F107+ZAMORA!G120+PARIS!G125</f>
        <v>2</v>
      </c>
      <c r="G122" s="75">
        <f>'ROSALPI '!G107+ZAMORA!H120+PARIS!H125</f>
        <v>2</v>
      </c>
      <c r="H122" s="75">
        <f>'ROSALPI '!H107+ZAMORA!I120+PARIS!I125</f>
        <v>3</v>
      </c>
      <c r="I122" s="75">
        <f>'ROSALPI '!I107+ZAMORA!J120+PARIS!J125</f>
        <v>3</v>
      </c>
      <c r="J122" s="75">
        <f>'ROSALPI '!J107+ZAMORA!K120+PARIS!K125</f>
        <v>4</v>
      </c>
      <c r="K122" s="77">
        <f t="shared" si="6"/>
        <v>3.3333333333333335</v>
      </c>
      <c r="L122" s="81">
        <f>'ROSALPI '!L107+ZAMORA!M120+PARIS!M125</f>
        <v>14</v>
      </c>
      <c r="M122" s="77">
        <f t="shared" si="7"/>
        <v>1.666666666666665</v>
      </c>
      <c r="N122" s="77">
        <f t="shared" si="8"/>
        <v>3.3333333333333317</v>
      </c>
      <c r="O122" s="77" t="str">
        <f t="shared" si="9"/>
        <v/>
      </c>
      <c r="P122" s="77">
        <f t="shared" si="10"/>
        <v>6.1111111111111098</v>
      </c>
      <c r="Q122" s="77">
        <f t="shared" si="11"/>
        <v>-6.2222222222222232</v>
      </c>
      <c r="R122" s="83">
        <f>+'ROSALPI '!T107+ZAMORA!U120+PARIS!T125</f>
        <v>0</v>
      </c>
      <c r="S122" s="66">
        <v>135</v>
      </c>
      <c r="T122" s="66">
        <v>702000</v>
      </c>
    </row>
    <row r="123" spans="2:20" ht="14.25" customHeight="1">
      <c r="B123" s="75">
        <v>103103046</v>
      </c>
      <c r="C123" s="140" t="s">
        <v>242</v>
      </c>
      <c r="D123" s="75" t="s">
        <v>19</v>
      </c>
      <c r="E123" s="75" t="e">
        <f>'ROSALPI '!#REF!+ZAMORA!F121+PARIS!F126</f>
        <v>#REF!</v>
      </c>
      <c r="F123" s="75" t="e">
        <f>'ROSALPI '!#REF!+ZAMORA!G121+PARIS!G126</f>
        <v>#REF!</v>
      </c>
      <c r="G123" s="75" t="e">
        <f>'ROSALPI '!#REF!+ZAMORA!H121+PARIS!H126</f>
        <v>#REF!</v>
      </c>
      <c r="H123" s="75" t="e">
        <f>'ROSALPI '!#REF!+ZAMORA!I121+PARIS!I126</f>
        <v>#REF!</v>
      </c>
      <c r="I123" s="75" t="e">
        <f>'ROSALPI '!#REF!+ZAMORA!J121+PARIS!J126</f>
        <v>#REF!</v>
      </c>
      <c r="J123" s="75" t="e">
        <f>'ROSALPI '!#REF!+ZAMORA!K121+PARIS!K126</f>
        <v>#REF!</v>
      </c>
      <c r="K123" s="77" t="e">
        <f t="shared" si="6"/>
        <v>#REF!</v>
      </c>
      <c r="L123" s="81" t="e">
        <f>'ROSALPI '!#REF!+ZAMORA!M121+PARIS!M126</f>
        <v>#REF!</v>
      </c>
      <c r="M123" s="77" t="e">
        <f t="shared" si="7"/>
        <v>#REF!</v>
      </c>
      <c r="N123" s="77" t="e">
        <f t="shared" si="8"/>
        <v>#REF!</v>
      </c>
      <c r="O123" s="77" t="e">
        <f t="shared" si="9"/>
        <v>#REF!</v>
      </c>
      <c r="P123" s="77" t="e">
        <f t="shared" si="10"/>
        <v>#REF!</v>
      </c>
      <c r="Q123" s="77" t="e">
        <f t="shared" si="11"/>
        <v>#REF!</v>
      </c>
      <c r="R123" s="83" t="e">
        <f>+'ROSALPI '!#REF!+ZAMORA!U121+PARIS!T126</f>
        <v>#REF!</v>
      </c>
      <c r="S123" s="66">
        <v>0</v>
      </c>
      <c r="T123" s="66">
        <v>0</v>
      </c>
    </row>
    <row r="124" spans="2:20" ht="14.25" customHeight="1">
      <c r="B124" s="67">
        <v>103103045</v>
      </c>
      <c r="C124" s="141" t="s">
        <v>241</v>
      </c>
      <c r="D124" s="67" t="s">
        <v>44</v>
      </c>
      <c r="E124" s="75" t="e">
        <f>'ROSALPI '!#REF!+ZAMORA!F122+PARIS!F127</f>
        <v>#REF!</v>
      </c>
      <c r="F124" s="75" t="e">
        <f>'ROSALPI '!#REF!+ZAMORA!G122+PARIS!G127</f>
        <v>#REF!</v>
      </c>
      <c r="G124" s="75" t="e">
        <f>'ROSALPI '!#REF!+ZAMORA!H122+PARIS!H127</f>
        <v>#REF!</v>
      </c>
      <c r="H124" s="75" t="e">
        <f>'ROSALPI '!#REF!+ZAMORA!I122+PARIS!I127</f>
        <v>#REF!</v>
      </c>
      <c r="I124" s="75" t="e">
        <f>'ROSALPI '!#REF!+ZAMORA!J122+PARIS!J127</f>
        <v>#REF!</v>
      </c>
      <c r="J124" s="75" t="e">
        <f>'ROSALPI '!#REF!+ZAMORA!K122+PARIS!K127</f>
        <v>#REF!</v>
      </c>
      <c r="K124" s="77" t="e">
        <f t="shared" si="6"/>
        <v>#REF!</v>
      </c>
      <c r="L124" s="81" t="e">
        <f>'ROSALPI '!#REF!+ZAMORA!M122+PARIS!M127</f>
        <v>#REF!</v>
      </c>
      <c r="M124" s="77" t="e">
        <f t="shared" si="7"/>
        <v>#REF!</v>
      </c>
      <c r="N124" s="77" t="e">
        <f t="shared" si="8"/>
        <v>#REF!</v>
      </c>
      <c r="O124" s="77" t="e">
        <f t="shared" si="9"/>
        <v>#REF!</v>
      </c>
      <c r="P124" s="77" t="e">
        <f t="shared" si="10"/>
        <v>#REF!</v>
      </c>
      <c r="Q124" s="77" t="e">
        <f t="shared" si="11"/>
        <v>#REF!</v>
      </c>
      <c r="R124" s="83" t="e">
        <f>+'ROSALPI '!#REF!+ZAMORA!U122+PARIS!T127</f>
        <v>#REF!</v>
      </c>
      <c r="S124" s="66">
        <v>0</v>
      </c>
      <c r="T124" s="66">
        <v>0</v>
      </c>
    </row>
    <row r="125" spans="2:20" ht="14.25" customHeight="1">
      <c r="B125" s="67">
        <v>103104047</v>
      </c>
      <c r="C125" s="67" t="s">
        <v>86</v>
      </c>
      <c r="D125" s="67" t="s">
        <v>44</v>
      </c>
      <c r="E125" s="75">
        <f>'ROSALPI '!E108+ZAMORA!F123+PARIS!F128</f>
        <v>3</v>
      </c>
      <c r="F125" s="75">
        <f>'ROSALPI '!F108+ZAMORA!G123+PARIS!G128</f>
        <v>2</v>
      </c>
      <c r="G125" s="75">
        <f>'ROSALPI '!G108+ZAMORA!H123+PARIS!H128</f>
        <v>1</v>
      </c>
      <c r="H125" s="75">
        <f>'ROSALPI '!H108+ZAMORA!I123+PARIS!I128</f>
        <v>1</v>
      </c>
      <c r="I125" s="75">
        <f>'ROSALPI '!I108+ZAMORA!J123+PARIS!J128</f>
        <v>6</v>
      </c>
      <c r="J125" s="75">
        <f>'ROSALPI '!J108+ZAMORA!K123+PARIS!K128</f>
        <v>8</v>
      </c>
      <c r="K125" s="77">
        <f t="shared" si="6"/>
        <v>3.5</v>
      </c>
      <c r="L125" s="81">
        <f>'ROSALPI '!L108+ZAMORA!M123+PARIS!M128</f>
        <v>9</v>
      </c>
      <c r="M125" s="77">
        <f t="shared" si="7"/>
        <v>1.7499999999999982</v>
      </c>
      <c r="N125" s="77">
        <f t="shared" si="8"/>
        <v>3.4999999999999982</v>
      </c>
      <c r="O125" s="77" t="str">
        <f t="shared" si="9"/>
        <v/>
      </c>
      <c r="P125" s="77">
        <f t="shared" si="10"/>
        <v>6.4166666666666652</v>
      </c>
      <c r="Q125" s="77">
        <f t="shared" si="11"/>
        <v>-0.83333333333333481</v>
      </c>
      <c r="R125" s="83">
        <f>+'ROSALPI '!T108+ZAMORA!U123+PARIS!T128</f>
        <v>0</v>
      </c>
      <c r="S125" s="66">
        <v>194</v>
      </c>
      <c r="T125" s="66">
        <v>58200</v>
      </c>
    </row>
    <row r="126" spans="2:20" ht="14.25" customHeight="1">
      <c r="B126" s="67">
        <v>103110090</v>
      </c>
      <c r="C126" s="67" t="s">
        <v>284</v>
      </c>
      <c r="D126" s="67" t="s">
        <v>44</v>
      </c>
      <c r="E126" s="75">
        <f>'ROSALPI '!E109+ZAMORA!F124+PARIS!F129</f>
        <v>1</v>
      </c>
      <c r="F126" s="75">
        <f>'ROSALPI '!F109+ZAMORA!G124+PARIS!G129</f>
        <v>2</v>
      </c>
      <c r="G126" s="75">
        <f>'ROSALPI '!G109+ZAMORA!H124+PARIS!H129</f>
        <v>0</v>
      </c>
      <c r="H126" s="75">
        <f>'ROSALPI '!H109+ZAMORA!I124+PARIS!I129</f>
        <v>8</v>
      </c>
      <c r="I126" s="75">
        <f>'ROSALPI '!I109+ZAMORA!J124+PARIS!J129</f>
        <v>0</v>
      </c>
      <c r="J126" s="75">
        <f>'ROSALPI '!J109+ZAMORA!K124+PARIS!K129</f>
        <v>2</v>
      </c>
      <c r="K126" s="77">
        <f t="shared" si="6"/>
        <v>2.1666666666666665</v>
      </c>
      <c r="L126" s="81">
        <f>'ROSALPI '!L109+ZAMORA!M124+PARIS!M129</f>
        <v>10</v>
      </c>
      <c r="M126" s="77">
        <f t="shared" si="7"/>
        <v>1.0833333333333321</v>
      </c>
      <c r="N126" s="77">
        <f t="shared" si="8"/>
        <v>2.1666666666666652</v>
      </c>
      <c r="O126" s="77" t="str">
        <f t="shared" si="9"/>
        <v/>
      </c>
      <c r="P126" s="77">
        <f t="shared" si="10"/>
        <v>3.9722222222222205</v>
      </c>
      <c r="Q126" s="77">
        <f t="shared" si="11"/>
        <v>-4.9444444444444464</v>
      </c>
      <c r="R126" s="83">
        <f>+'ROSALPI '!T109+ZAMORA!U124+PARIS!T129</f>
        <v>0</v>
      </c>
      <c r="S126" s="66">
        <v>0</v>
      </c>
      <c r="T126" s="66">
        <v>0</v>
      </c>
    </row>
    <row r="127" spans="2:20" ht="14.25" customHeight="1">
      <c r="B127" s="67">
        <v>103113462</v>
      </c>
      <c r="C127" s="67" t="s">
        <v>177</v>
      </c>
      <c r="D127" s="76" t="s">
        <v>428</v>
      </c>
      <c r="E127" s="75">
        <f>'ROSALPI '!E110+ZAMORA!F125+PARIS!F130</f>
        <v>4</v>
      </c>
      <c r="F127" s="75">
        <f>'ROSALPI '!F110+ZAMORA!G125+PARIS!G130</f>
        <v>8</v>
      </c>
      <c r="G127" s="75">
        <f>'ROSALPI '!G110+ZAMORA!H125+PARIS!H130</f>
        <v>5</v>
      </c>
      <c r="H127" s="75">
        <f>'ROSALPI '!H110+ZAMORA!I125+PARIS!I130</f>
        <v>1</v>
      </c>
      <c r="I127" s="75">
        <f>'ROSALPI '!I110+ZAMORA!J125+PARIS!J130</f>
        <v>3</v>
      </c>
      <c r="J127" s="75">
        <f>'ROSALPI '!J110+ZAMORA!K125+PARIS!K130</f>
        <v>2</v>
      </c>
      <c r="K127" s="77">
        <f t="shared" si="6"/>
        <v>3.8333333333333335</v>
      </c>
      <c r="L127" s="81">
        <f>'ROSALPI '!L110+ZAMORA!M125+PARIS!M130</f>
        <v>9</v>
      </c>
      <c r="M127" s="77">
        <f t="shared" si="7"/>
        <v>1.9166666666666647</v>
      </c>
      <c r="N127" s="77">
        <f t="shared" si="8"/>
        <v>3.8333333333333317</v>
      </c>
      <c r="O127" s="77" t="str">
        <f t="shared" si="9"/>
        <v/>
      </c>
      <c r="P127" s="77">
        <f t="shared" si="10"/>
        <v>7.0277777777777768</v>
      </c>
      <c r="Q127" s="77">
        <f t="shared" si="11"/>
        <v>-5.5555555555555358E-2</v>
      </c>
      <c r="R127" s="83">
        <f>+'ROSALPI '!T110+ZAMORA!U125+PARIS!T130</f>
        <v>0</v>
      </c>
      <c r="S127" s="66">
        <v>1984</v>
      </c>
      <c r="T127" s="66">
        <v>158720</v>
      </c>
    </row>
    <row r="128" spans="2:20" ht="14.25" customHeight="1">
      <c r="B128" s="67">
        <v>103113466</v>
      </c>
      <c r="C128" s="67" t="s">
        <v>178</v>
      </c>
      <c r="D128" s="76" t="s">
        <v>428</v>
      </c>
      <c r="E128" s="75">
        <f>'ROSALPI '!E111+ZAMORA!F126+PARIS!F131</f>
        <v>0</v>
      </c>
      <c r="F128" s="75">
        <f>'ROSALPI '!F111+ZAMORA!G126+PARIS!G131</f>
        <v>0</v>
      </c>
      <c r="G128" s="75">
        <f>'ROSALPI '!G111+ZAMORA!H126+PARIS!H131</f>
        <v>0</v>
      </c>
      <c r="H128" s="75">
        <f>'ROSALPI '!H111+ZAMORA!I126+PARIS!I131</f>
        <v>0</v>
      </c>
      <c r="I128" s="75">
        <f>'ROSALPI '!I111+ZAMORA!J126+PARIS!J131</f>
        <v>1</v>
      </c>
      <c r="J128" s="75">
        <f>'ROSALPI '!J111+ZAMORA!K126+PARIS!K131</f>
        <v>0</v>
      </c>
      <c r="K128" s="77">
        <f t="shared" si="6"/>
        <v>0.16666666666666666</v>
      </c>
      <c r="L128" s="81">
        <f>'ROSALPI '!L111+ZAMORA!M126+PARIS!M131</f>
        <v>7</v>
      </c>
      <c r="M128" s="77">
        <f t="shared" si="7"/>
        <v>8.3333333333333245E-2</v>
      </c>
      <c r="N128" s="77">
        <f t="shared" si="8"/>
        <v>0.16666666666666657</v>
      </c>
      <c r="O128" s="77" t="str">
        <f t="shared" si="9"/>
        <v/>
      </c>
      <c r="P128" s="77">
        <f t="shared" si="10"/>
        <v>0.30555555555555547</v>
      </c>
      <c r="Q128" s="77">
        <f t="shared" si="11"/>
        <v>-6.6111111111111107</v>
      </c>
      <c r="R128" s="83">
        <f>+'ROSALPI '!T111+ZAMORA!U126+PARIS!T131</f>
        <v>0</v>
      </c>
      <c r="S128" s="66">
        <v>3035</v>
      </c>
      <c r="T128" s="66">
        <v>151750</v>
      </c>
    </row>
    <row r="129" spans="2:20" ht="14.25" customHeight="1">
      <c r="B129" s="67">
        <v>103113452</v>
      </c>
      <c r="C129" s="67" t="s">
        <v>176</v>
      </c>
      <c r="D129" s="76" t="s">
        <v>423</v>
      </c>
      <c r="E129" s="75">
        <f>'ROSALPI '!E112+ZAMORA!F127+PARIS!F132</f>
        <v>377</v>
      </c>
      <c r="F129" s="75">
        <f>'ROSALPI '!F112+ZAMORA!G127+PARIS!G132</f>
        <v>220</v>
      </c>
      <c r="G129" s="75">
        <f>'ROSALPI '!G112+ZAMORA!H127+PARIS!H132</f>
        <v>297</v>
      </c>
      <c r="H129" s="75">
        <f>'ROSALPI '!H112+ZAMORA!I127+PARIS!I132</f>
        <v>455</v>
      </c>
      <c r="I129" s="75">
        <f>'ROSALPI '!I112+ZAMORA!J127+PARIS!J132</f>
        <v>110</v>
      </c>
      <c r="J129" s="75">
        <f>'ROSALPI '!J112+ZAMORA!K127+PARIS!K132</f>
        <v>92</v>
      </c>
      <c r="K129" s="77">
        <f t="shared" si="6"/>
        <v>258.5</v>
      </c>
      <c r="L129" s="81">
        <f>'ROSALPI '!L112+ZAMORA!M127+PARIS!M132</f>
        <v>600</v>
      </c>
      <c r="M129" s="77">
        <f t="shared" si="7"/>
        <v>129.24999999999989</v>
      </c>
      <c r="N129" s="77">
        <f t="shared" si="8"/>
        <v>258.49999999999989</v>
      </c>
      <c r="O129" s="77" t="str">
        <f t="shared" si="9"/>
        <v/>
      </c>
      <c r="P129" s="77">
        <f t="shared" si="10"/>
        <v>473.91666666666657</v>
      </c>
      <c r="Q129" s="77">
        <f t="shared" si="11"/>
        <v>3.1666666666665719</v>
      </c>
      <c r="R129" s="83">
        <f>+'ROSALPI '!T112+ZAMORA!U127+PARIS!T132</f>
        <v>0</v>
      </c>
      <c r="S129" s="66">
        <v>1850</v>
      </c>
      <c r="T129" s="66">
        <v>0</v>
      </c>
    </row>
    <row r="130" spans="2:20" ht="14.25" customHeight="1">
      <c r="B130" s="67">
        <v>103113450</v>
      </c>
      <c r="C130" s="67" t="s">
        <v>175</v>
      </c>
      <c r="D130" s="67" t="s">
        <v>44</v>
      </c>
      <c r="E130" s="75">
        <f>'ROSALPI '!E113+ZAMORA!F128+PARIS!F133</f>
        <v>167</v>
      </c>
      <c r="F130" s="75">
        <f>'ROSALPI '!F113+ZAMORA!G128+PARIS!G133</f>
        <v>78</v>
      </c>
      <c r="G130" s="75">
        <f>'ROSALPI '!G113+ZAMORA!H128+PARIS!H133</f>
        <v>69</v>
      </c>
      <c r="H130" s="75">
        <f>'ROSALPI '!H113+ZAMORA!I128+PARIS!I133</f>
        <v>121</v>
      </c>
      <c r="I130" s="75">
        <f>'ROSALPI '!I113+ZAMORA!J128+PARIS!J133</f>
        <v>86</v>
      </c>
      <c r="J130" s="75">
        <f>'ROSALPI '!J113+ZAMORA!K128+PARIS!K133</f>
        <v>128</v>
      </c>
      <c r="K130" s="77">
        <f t="shared" si="6"/>
        <v>108.16666666666667</v>
      </c>
      <c r="L130" s="81">
        <f>'ROSALPI '!L113+ZAMORA!M128+PARIS!M133</f>
        <v>190</v>
      </c>
      <c r="M130" s="77">
        <f t="shared" si="7"/>
        <v>54.083333333333279</v>
      </c>
      <c r="N130" s="77">
        <f t="shared" si="8"/>
        <v>108.16666666666661</v>
      </c>
      <c r="O130" s="77" t="str">
        <f t="shared" si="9"/>
        <v/>
      </c>
      <c r="P130" s="77">
        <f t="shared" si="10"/>
        <v>198.30555555555551</v>
      </c>
      <c r="Q130" s="77">
        <f t="shared" si="11"/>
        <v>62.388888888888843</v>
      </c>
      <c r="R130" s="83">
        <f>+'ROSALPI '!T113+ZAMORA!U128+PARIS!T133</f>
        <v>0</v>
      </c>
      <c r="S130" s="66">
        <v>230</v>
      </c>
      <c r="T130" s="66">
        <v>4600</v>
      </c>
    </row>
    <row r="131" spans="2:20" ht="14.25" customHeight="1">
      <c r="B131" s="67">
        <v>103118095</v>
      </c>
      <c r="C131" s="145" t="s">
        <v>194</v>
      </c>
      <c r="D131" s="67" t="s">
        <v>44</v>
      </c>
      <c r="E131" s="75">
        <f>'ROSALPI '!E114+ZAMORA!F129+PARIS!F134</f>
        <v>0</v>
      </c>
      <c r="F131" s="75">
        <f>'ROSALPI '!F114+ZAMORA!G129+PARIS!G134</f>
        <v>0</v>
      </c>
      <c r="G131" s="75">
        <f>'ROSALPI '!G114+ZAMORA!H129+PARIS!H134</f>
        <v>0</v>
      </c>
      <c r="H131" s="75">
        <f>'ROSALPI '!H114+ZAMORA!I129+PARIS!I134</f>
        <v>0</v>
      </c>
      <c r="I131" s="75">
        <f>'ROSALPI '!I114+ZAMORA!J129+PARIS!J134</f>
        <v>0</v>
      </c>
      <c r="J131" s="75">
        <f>'ROSALPI '!J114+ZAMORA!K129+PARIS!K134</f>
        <v>0</v>
      </c>
      <c r="K131" s="77">
        <f t="shared" si="6"/>
        <v>0</v>
      </c>
      <c r="L131" s="81">
        <f>'ROSALPI '!L114+ZAMORA!M129+PARIS!M134</f>
        <v>3</v>
      </c>
      <c r="M131" s="77">
        <f t="shared" si="7"/>
        <v>0</v>
      </c>
      <c r="N131" s="77">
        <f t="shared" si="8"/>
        <v>0</v>
      </c>
      <c r="O131" s="77" t="str">
        <f t="shared" si="9"/>
        <v/>
      </c>
      <c r="P131" s="77">
        <f t="shared" si="10"/>
        <v>0</v>
      </c>
      <c r="Q131" s="77">
        <f t="shared" si="11"/>
        <v>-3</v>
      </c>
      <c r="R131" s="83">
        <f>+'ROSALPI '!T114+ZAMORA!U129+PARIS!T134</f>
        <v>0</v>
      </c>
      <c r="S131" s="66">
        <v>165</v>
      </c>
      <c r="T131" s="66">
        <v>16500</v>
      </c>
    </row>
    <row r="132" spans="2:20" ht="14.25" customHeight="1">
      <c r="B132" s="67">
        <v>103118096</v>
      </c>
      <c r="C132" s="145" t="s">
        <v>195</v>
      </c>
      <c r="D132" s="67" t="s">
        <v>44</v>
      </c>
      <c r="E132" s="75">
        <f>'ROSALPI '!E115+ZAMORA!F130+PARIS!F135</f>
        <v>284</v>
      </c>
      <c r="F132" s="75">
        <f>'ROSALPI '!F115+ZAMORA!G130+PARIS!G135</f>
        <v>129</v>
      </c>
      <c r="G132" s="75">
        <f>'ROSALPI '!G115+ZAMORA!H130+PARIS!H135</f>
        <v>129</v>
      </c>
      <c r="H132" s="75">
        <f>'ROSALPI '!H115+ZAMORA!I130+PARIS!I135</f>
        <v>114</v>
      </c>
      <c r="I132" s="75">
        <f>'ROSALPI '!I115+ZAMORA!J130+PARIS!J135</f>
        <v>149</v>
      </c>
      <c r="J132" s="75">
        <f>'ROSALPI '!J115+ZAMORA!K130+PARIS!K135</f>
        <v>137</v>
      </c>
      <c r="K132" s="77">
        <f t="shared" si="6"/>
        <v>157</v>
      </c>
      <c r="L132" s="81">
        <f>'ROSALPI '!L115+ZAMORA!M130+PARIS!M135</f>
        <v>272</v>
      </c>
      <c r="M132" s="77">
        <f t="shared" si="7"/>
        <v>78.499999999999915</v>
      </c>
      <c r="N132" s="77">
        <f t="shared" si="8"/>
        <v>156.99999999999991</v>
      </c>
      <c r="O132" s="77" t="str">
        <f t="shared" si="9"/>
        <v/>
      </c>
      <c r="P132" s="77">
        <f t="shared" si="10"/>
        <v>287.83333333333326</v>
      </c>
      <c r="Q132" s="77">
        <f t="shared" si="11"/>
        <v>94.333333333333258</v>
      </c>
      <c r="R132" s="83">
        <f>+'ROSALPI '!T115+ZAMORA!U130+PARIS!T135</f>
        <v>0</v>
      </c>
      <c r="S132" s="66">
        <v>106</v>
      </c>
      <c r="T132" s="66">
        <v>31800</v>
      </c>
    </row>
    <row r="133" spans="2:20" ht="14.25" customHeight="1">
      <c r="B133" s="67">
        <v>103102015</v>
      </c>
      <c r="C133" s="67" t="s">
        <v>319</v>
      </c>
      <c r="D133" s="67" t="s">
        <v>44</v>
      </c>
      <c r="E133" s="75">
        <f>'ROSALPI '!E116+ZAMORA!F131+PARIS!F136</f>
        <v>0</v>
      </c>
      <c r="F133" s="75">
        <f>'ROSALPI '!F116+ZAMORA!G131+PARIS!G136</f>
        <v>0</v>
      </c>
      <c r="G133" s="75">
        <f>'ROSALPI '!G116+ZAMORA!H131+PARIS!H136</f>
        <v>0</v>
      </c>
      <c r="H133" s="75">
        <f>'ROSALPI '!H116+ZAMORA!I131+PARIS!I136</f>
        <v>0</v>
      </c>
      <c r="I133" s="75">
        <f>'ROSALPI '!I116+ZAMORA!J131+PARIS!J136</f>
        <v>0</v>
      </c>
      <c r="J133" s="75">
        <f>'ROSALPI '!J116+ZAMORA!K131+PARIS!K136</f>
        <v>0</v>
      </c>
      <c r="K133" s="77">
        <f t="shared" si="6"/>
        <v>0</v>
      </c>
      <c r="L133" s="81">
        <f>'ROSALPI '!L116+ZAMORA!M131+PARIS!M136</f>
        <v>0</v>
      </c>
      <c r="M133" s="77">
        <f t="shared" si="7"/>
        <v>0</v>
      </c>
      <c r="N133" s="77">
        <f t="shared" si="8"/>
        <v>0</v>
      </c>
      <c r="O133" s="77" t="str">
        <f t="shared" si="9"/>
        <v/>
      </c>
      <c r="P133" s="77">
        <f t="shared" si="10"/>
        <v>0</v>
      </c>
      <c r="Q133" s="77">
        <f t="shared" si="11"/>
        <v>0</v>
      </c>
      <c r="R133" s="83">
        <f>+'ROSALPI '!T116+ZAMORA!U131+PARIS!T136</f>
        <v>0</v>
      </c>
      <c r="S133" s="66">
        <v>70</v>
      </c>
      <c r="T133" s="66">
        <v>126000</v>
      </c>
    </row>
    <row r="134" spans="2:20" ht="14.25" customHeight="1">
      <c r="B134" s="67">
        <v>103108415</v>
      </c>
      <c r="C134" s="141" t="s">
        <v>279</v>
      </c>
      <c r="D134" s="67" t="s">
        <v>46</v>
      </c>
      <c r="E134" s="75" t="e">
        <f>'ROSALPI '!#REF!+ZAMORA!F132+PARIS!F137</f>
        <v>#REF!</v>
      </c>
      <c r="F134" s="75" t="e">
        <f>'ROSALPI '!#REF!+ZAMORA!G132+PARIS!G137</f>
        <v>#REF!</v>
      </c>
      <c r="G134" s="75" t="e">
        <f>'ROSALPI '!#REF!+ZAMORA!H132+PARIS!H137</f>
        <v>#REF!</v>
      </c>
      <c r="H134" s="75" t="e">
        <f>'ROSALPI '!#REF!+ZAMORA!I132+PARIS!I137</f>
        <v>#REF!</v>
      </c>
      <c r="I134" s="75" t="e">
        <f>'ROSALPI '!#REF!+ZAMORA!J132+PARIS!J137</f>
        <v>#REF!</v>
      </c>
      <c r="J134" s="75" t="e">
        <f>'ROSALPI '!#REF!+ZAMORA!K132+PARIS!K137</f>
        <v>#REF!</v>
      </c>
      <c r="K134" s="77" t="e">
        <f t="shared" si="6"/>
        <v>#REF!</v>
      </c>
      <c r="L134" s="81" t="e">
        <f>'ROSALPI '!#REF!+ZAMORA!M132+PARIS!M137</f>
        <v>#REF!</v>
      </c>
      <c r="M134" s="77" t="e">
        <f t="shared" si="7"/>
        <v>#REF!</v>
      </c>
      <c r="N134" s="77" t="e">
        <f t="shared" si="8"/>
        <v>#REF!</v>
      </c>
      <c r="O134" s="77" t="e">
        <f t="shared" si="9"/>
        <v>#REF!</v>
      </c>
      <c r="P134" s="77" t="e">
        <f t="shared" si="10"/>
        <v>#REF!</v>
      </c>
      <c r="Q134" s="77" t="e">
        <f t="shared" si="11"/>
        <v>#REF!</v>
      </c>
      <c r="R134" s="83" t="e">
        <f>+'ROSALPI '!#REF!+ZAMORA!U132+PARIS!T137</f>
        <v>#REF!</v>
      </c>
      <c r="S134" s="66">
        <v>0</v>
      </c>
      <c r="T134" s="66">
        <v>0</v>
      </c>
    </row>
    <row r="135" spans="2:20" ht="14.25" customHeight="1">
      <c r="B135" s="67">
        <v>103112136</v>
      </c>
      <c r="C135" s="67" t="s">
        <v>164</v>
      </c>
      <c r="D135" s="76" t="s">
        <v>431</v>
      </c>
      <c r="E135" s="75">
        <f>'ROSALPI '!E117+ZAMORA!F133+PARIS!F138</f>
        <v>528</v>
      </c>
      <c r="F135" s="75">
        <f>'ROSALPI '!F117+ZAMORA!G133+PARIS!G138</f>
        <v>247</v>
      </c>
      <c r="G135" s="75">
        <f>'ROSALPI '!G117+ZAMORA!H133+PARIS!H138</f>
        <v>265</v>
      </c>
      <c r="H135" s="75">
        <f>'ROSALPI '!H117+ZAMORA!I133+PARIS!I138</f>
        <v>322</v>
      </c>
      <c r="I135" s="75">
        <f>'ROSALPI '!I117+ZAMORA!J133+PARIS!J138</f>
        <v>199</v>
      </c>
      <c r="J135" s="75">
        <f>'ROSALPI '!J117+ZAMORA!K133+PARIS!K138</f>
        <v>271</v>
      </c>
      <c r="K135" s="77">
        <f t="shared" si="6"/>
        <v>305.33333333333331</v>
      </c>
      <c r="L135" s="81">
        <f>'ROSALPI '!L117+ZAMORA!M133+PARIS!M138</f>
        <v>485</v>
      </c>
      <c r="M135" s="77">
        <f t="shared" si="7"/>
        <v>152.66666666666649</v>
      </c>
      <c r="N135" s="77">
        <f t="shared" si="8"/>
        <v>305.33333333333314</v>
      </c>
      <c r="O135" s="77" t="str">
        <f t="shared" si="9"/>
        <v/>
      </c>
      <c r="P135" s="77">
        <f t="shared" si="10"/>
        <v>559.7777777777776</v>
      </c>
      <c r="Q135" s="77">
        <f t="shared" si="11"/>
        <v>227.44444444444423</v>
      </c>
      <c r="R135" s="83">
        <f>+'ROSALPI '!T117+ZAMORA!U133+PARIS!T138</f>
        <v>40</v>
      </c>
      <c r="S135" s="66">
        <v>8700</v>
      </c>
      <c r="T135" s="66">
        <v>435000</v>
      </c>
    </row>
    <row r="136" spans="2:20" ht="14.25" customHeight="1">
      <c r="B136" s="75">
        <v>103121120</v>
      </c>
      <c r="C136" s="140" t="s">
        <v>383</v>
      </c>
      <c r="D136" s="75" t="s">
        <v>12</v>
      </c>
      <c r="E136" s="75" t="e">
        <f>'ROSALPI '!#REF!+ZAMORA!F134+PARIS!F139</f>
        <v>#REF!</v>
      </c>
      <c r="F136" s="75" t="e">
        <f>'ROSALPI '!#REF!+ZAMORA!G134+PARIS!G139</f>
        <v>#REF!</v>
      </c>
      <c r="G136" s="75" t="e">
        <f>'ROSALPI '!#REF!+ZAMORA!H134+PARIS!H139</f>
        <v>#REF!</v>
      </c>
      <c r="H136" s="75" t="e">
        <f>'ROSALPI '!#REF!+ZAMORA!I134+PARIS!I139</f>
        <v>#REF!</v>
      </c>
      <c r="I136" s="75" t="e">
        <f>'ROSALPI '!#REF!+ZAMORA!J134+PARIS!J139</f>
        <v>#REF!</v>
      </c>
      <c r="J136" s="75" t="e">
        <f>'ROSALPI '!#REF!+ZAMORA!K134+PARIS!K139</f>
        <v>#REF!</v>
      </c>
      <c r="K136" s="77" t="e">
        <f t="shared" si="6"/>
        <v>#REF!</v>
      </c>
      <c r="L136" s="81" t="e">
        <f>'ROSALPI '!#REF!+ZAMORA!M134+PARIS!M139</f>
        <v>#REF!</v>
      </c>
      <c r="M136" s="77" t="e">
        <f t="shared" si="7"/>
        <v>#REF!</v>
      </c>
      <c r="N136" s="77" t="e">
        <f t="shared" si="8"/>
        <v>#REF!</v>
      </c>
      <c r="O136" s="77" t="e">
        <f t="shared" si="9"/>
        <v>#REF!</v>
      </c>
      <c r="P136" s="77" t="e">
        <f t="shared" si="10"/>
        <v>#REF!</v>
      </c>
      <c r="Q136" s="77" t="e">
        <f t="shared" si="11"/>
        <v>#REF!</v>
      </c>
      <c r="R136" s="83" t="e">
        <f>+'ROSALPI '!#REF!+ZAMORA!U134+PARIS!T139</f>
        <v>#REF!</v>
      </c>
      <c r="S136" s="66">
        <v>0</v>
      </c>
      <c r="T136" s="66">
        <v>0</v>
      </c>
    </row>
    <row r="137" spans="2:20" ht="14.25" customHeight="1">
      <c r="B137" s="75">
        <v>103112240</v>
      </c>
      <c r="C137" s="75" t="s">
        <v>169</v>
      </c>
      <c r="D137" s="76" t="s">
        <v>432</v>
      </c>
      <c r="E137" s="75">
        <f>'ROSALPI '!E118+ZAMORA!F135+PARIS!F140</f>
        <v>166</v>
      </c>
      <c r="F137" s="75">
        <f>'ROSALPI '!F118+ZAMORA!G135+PARIS!G140</f>
        <v>276</v>
      </c>
      <c r="G137" s="75">
        <f>'ROSALPI '!G118+ZAMORA!H135+PARIS!H140</f>
        <v>211</v>
      </c>
      <c r="H137" s="75">
        <f>'ROSALPI '!H118+ZAMORA!I135+PARIS!I140</f>
        <v>245</v>
      </c>
      <c r="I137" s="75">
        <f>'ROSALPI '!I118+ZAMORA!J135+PARIS!J140</f>
        <v>208</v>
      </c>
      <c r="J137" s="75">
        <f>'ROSALPI '!J118+ZAMORA!K135+PARIS!K140</f>
        <v>212</v>
      </c>
      <c r="K137" s="77">
        <f t="shared" si="6"/>
        <v>219.66666666666666</v>
      </c>
      <c r="L137" s="81">
        <f>'ROSALPI '!L118+ZAMORA!M135+PARIS!M140</f>
        <v>702</v>
      </c>
      <c r="M137" s="77">
        <f t="shared" si="7"/>
        <v>109.83333333333321</v>
      </c>
      <c r="N137" s="77">
        <f t="shared" si="8"/>
        <v>219.66666666666654</v>
      </c>
      <c r="O137" s="77" t="str">
        <f t="shared" si="9"/>
        <v/>
      </c>
      <c r="P137" s="77">
        <f t="shared" si="10"/>
        <v>402.72222222222206</v>
      </c>
      <c r="Q137" s="77">
        <f t="shared" si="11"/>
        <v>-189.44444444444463</v>
      </c>
      <c r="R137" s="83">
        <f>+'ROSALPI '!T118+ZAMORA!U135+PARIS!T140</f>
        <v>10</v>
      </c>
      <c r="S137" s="66">
        <v>3700</v>
      </c>
      <c r="T137" s="66">
        <v>0</v>
      </c>
    </row>
    <row r="138" spans="2:20" ht="14.25" customHeight="1">
      <c r="B138" s="75">
        <v>103112236</v>
      </c>
      <c r="C138" s="75" t="s">
        <v>327</v>
      </c>
      <c r="D138" s="76" t="s">
        <v>433</v>
      </c>
      <c r="E138" s="75">
        <f>'ROSALPI '!E119+ZAMORA!F136+PARIS!F141</f>
        <v>455</v>
      </c>
      <c r="F138" s="75">
        <f>'ROSALPI '!F119+ZAMORA!G136+PARIS!G141</f>
        <v>210</v>
      </c>
      <c r="G138" s="75">
        <f>'ROSALPI '!G119+ZAMORA!H136+PARIS!H141</f>
        <v>260</v>
      </c>
      <c r="H138" s="75">
        <f>'ROSALPI '!H119+ZAMORA!I136+PARIS!I141</f>
        <v>170</v>
      </c>
      <c r="I138" s="75">
        <f>'ROSALPI '!I119+ZAMORA!J136+PARIS!J141</f>
        <v>260</v>
      </c>
      <c r="J138" s="75">
        <f>'ROSALPI '!J119+ZAMORA!K136+PARIS!K141</f>
        <v>360</v>
      </c>
      <c r="K138" s="77">
        <f t="shared" si="6"/>
        <v>285.83333333333331</v>
      </c>
      <c r="L138" s="81">
        <f>'ROSALPI '!L119+ZAMORA!M136+PARIS!M141</f>
        <v>803</v>
      </c>
      <c r="M138" s="77">
        <f t="shared" si="7"/>
        <v>142.91666666666652</v>
      </c>
      <c r="N138" s="77">
        <f t="shared" si="8"/>
        <v>285.83333333333314</v>
      </c>
      <c r="O138" s="77" t="str">
        <f t="shared" si="9"/>
        <v/>
      </c>
      <c r="P138" s="77">
        <f t="shared" si="10"/>
        <v>524.0277777777776</v>
      </c>
      <c r="Q138" s="77">
        <f t="shared" si="11"/>
        <v>-136.05555555555577</v>
      </c>
      <c r="R138" s="83">
        <f>+'ROSALPI '!T119+ZAMORA!U136+PARIS!T141</f>
        <v>0</v>
      </c>
      <c r="S138" s="66">
        <v>3822</v>
      </c>
      <c r="T138" s="66">
        <v>179634</v>
      </c>
    </row>
    <row r="139" spans="2:20" ht="14.25" customHeight="1">
      <c r="B139" s="67">
        <v>103112235</v>
      </c>
      <c r="C139" s="67" t="s">
        <v>168</v>
      </c>
      <c r="D139" s="76" t="s">
        <v>432</v>
      </c>
      <c r="E139" s="75">
        <f>'ROSALPI '!E120+ZAMORA!F137+PARIS!F142</f>
        <v>10</v>
      </c>
      <c r="F139" s="75">
        <f>'ROSALPI '!F120+ZAMORA!G137+PARIS!G142</f>
        <v>20</v>
      </c>
      <c r="G139" s="75">
        <f>'ROSALPI '!G120+ZAMORA!H137+PARIS!H142</f>
        <v>26</v>
      </c>
      <c r="H139" s="75">
        <f>'ROSALPI '!H120+ZAMORA!I137+PARIS!I142</f>
        <v>26</v>
      </c>
      <c r="I139" s="75">
        <f>'ROSALPI '!I120+ZAMORA!J137+PARIS!J142</f>
        <v>19</v>
      </c>
      <c r="J139" s="75">
        <f>'ROSALPI '!J120+ZAMORA!K137+PARIS!K142</f>
        <v>15</v>
      </c>
      <c r="K139" s="77">
        <f t="shared" si="6"/>
        <v>19.333333333333332</v>
      </c>
      <c r="L139" s="81">
        <f>'ROSALPI '!L120+ZAMORA!M137+PARIS!M142</f>
        <v>65</v>
      </c>
      <c r="M139" s="77">
        <f t="shared" si="7"/>
        <v>9.6666666666666554</v>
      </c>
      <c r="N139" s="77">
        <f t="shared" si="8"/>
        <v>19.333333333333321</v>
      </c>
      <c r="O139" s="77" t="str">
        <f t="shared" si="9"/>
        <v/>
      </c>
      <c r="P139" s="77">
        <f t="shared" si="10"/>
        <v>35.444444444444429</v>
      </c>
      <c r="Q139" s="77">
        <f t="shared" si="11"/>
        <v>-19.888888888888907</v>
      </c>
      <c r="R139" s="83">
        <f>+'ROSALPI '!T120+ZAMORA!U137+PARIS!T142</f>
        <v>0</v>
      </c>
      <c r="S139" s="66">
        <v>0</v>
      </c>
      <c r="T139" s="66">
        <v>0</v>
      </c>
    </row>
    <row r="140" spans="2:20" ht="14.25" customHeight="1">
      <c r="B140" s="75">
        <v>103112238</v>
      </c>
      <c r="C140" s="75" t="s">
        <v>328</v>
      </c>
      <c r="D140" s="76" t="s">
        <v>433</v>
      </c>
      <c r="E140" s="75">
        <f>'ROSALPI '!E121+ZAMORA!F138+PARIS!F143</f>
        <v>180</v>
      </c>
      <c r="F140" s="75">
        <f>'ROSALPI '!F121+ZAMORA!G138+PARIS!G143</f>
        <v>118</v>
      </c>
      <c r="G140" s="75">
        <f>'ROSALPI '!G121+ZAMORA!H138+PARIS!H143</f>
        <v>90</v>
      </c>
      <c r="H140" s="75">
        <f>'ROSALPI '!H121+ZAMORA!I138+PARIS!I143</f>
        <v>104</v>
      </c>
      <c r="I140" s="75">
        <f>'ROSALPI '!I121+ZAMORA!J138+PARIS!J143</f>
        <v>96</v>
      </c>
      <c r="J140" s="75">
        <f>'ROSALPI '!J121+ZAMORA!K138+PARIS!K143</f>
        <v>196</v>
      </c>
      <c r="K140" s="77">
        <f t="shared" si="6"/>
        <v>130.66666666666666</v>
      </c>
      <c r="L140" s="81">
        <f>'ROSALPI '!L121+ZAMORA!M138+PARIS!M143</f>
        <v>204</v>
      </c>
      <c r="M140" s="77">
        <f t="shared" si="7"/>
        <v>65.333333333333258</v>
      </c>
      <c r="N140" s="77">
        <f t="shared" si="8"/>
        <v>130.66666666666657</v>
      </c>
      <c r="O140" s="77" t="str">
        <f t="shared" si="9"/>
        <v/>
      </c>
      <c r="P140" s="77">
        <f t="shared" si="10"/>
        <v>239.55555555555546</v>
      </c>
      <c r="Q140" s="77">
        <f t="shared" si="11"/>
        <v>100.88888888888877</v>
      </c>
      <c r="R140" s="83">
        <f>+'ROSALPI '!T121+ZAMORA!U138+PARIS!T143</f>
        <v>50</v>
      </c>
      <c r="S140" s="66">
        <v>4200</v>
      </c>
      <c r="T140" s="66">
        <v>84000</v>
      </c>
    </row>
    <row r="141" spans="2:20" ht="14.25" customHeight="1">
      <c r="B141" s="75">
        <v>103113095</v>
      </c>
      <c r="C141" s="75" t="s">
        <v>344</v>
      </c>
      <c r="D141" s="75" t="s">
        <v>19</v>
      </c>
      <c r="E141" s="75">
        <f>'ROSALPI '!E122+ZAMORA!F139+PARIS!F144</f>
        <v>242</v>
      </c>
      <c r="F141" s="75">
        <f>'ROSALPI '!F122+ZAMORA!G139+PARIS!G144</f>
        <v>80</v>
      </c>
      <c r="G141" s="75">
        <f>'ROSALPI '!G122+ZAMORA!H139+PARIS!H144</f>
        <v>80</v>
      </c>
      <c r="H141" s="75">
        <f>'ROSALPI '!H122+ZAMORA!I139+PARIS!I144</f>
        <v>74</v>
      </c>
      <c r="I141" s="75">
        <f>'ROSALPI '!I122+ZAMORA!J139+PARIS!J144</f>
        <v>142</v>
      </c>
      <c r="J141" s="75">
        <f>'ROSALPI '!J122+ZAMORA!K139+PARIS!K144</f>
        <v>116</v>
      </c>
      <c r="K141" s="77">
        <f t="shared" si="6"/>
        <v>122.33333333333333</v>
      </c>
      <c r="L141" s="81">
        <f>'ROSALPI '!L122+ZAMORA!M139+PARIS!M144</f>
        <v>232</v>
      </c>
      <c r="M141" s="77">
        <f t="shared" si="7"/>
        <v>61.166666666666593</v>
      </c>
      <c r="N141" s="77">
        <f t="shared" si="8"/>
        <v>122.33333333333326</v>
      </c>
      <c r="O141" s="77" t="str">
        <f t="shared" si="9"/>
        <v/>
      </c>
      <c r="P141" s="77">
        <f t="shared" si="10"/>
        <v>224.27777777777769</v>
      </c>
      <c r="Q141" s="77">
        <f t="shared" si="11"/>
        <v>53.444444444444343</v>
      </c>
      <c r="R141" s="83">
        <f>+'ROSALPI '!T122+ZAMORA!U139+PARIS!T144</f>
        <v>0</v>
      </c>
      <c r="S141" s="66">
        <v>6000</v>
      </c>
      <c r="T141" s="66">
        <v>360000</v>
      </c>
    </row>
    <row r="142" spans="2:20" ht="14.25" customHeight="1">
      <c r="B142" s="67">
        <v>103112121</v>
      </c>
      <c r="C142" s="67" t="s">
        <v>162</v>
      </c>
      <c r="D142" s="76" t="s">
        <v>433</v>
      </c>
      <c r="E142" s="75">
        <f>'ROSALPI '!E123+ZAMORA!F140+PARIS!F145</f>
        <v>17144</v>
      </c>
      <c r="F142" s="75">
        <f>'ROSALPI '!F123+ZAMORA!G140+PARIS!G145</f>
        <v>14414</v>
      </c>
      <c r="G142" s="75">
        <f>'ROSALPI '!G123+ZAMORA!H140+PARIS!H145</f>
        <v>13996</v>
      </c>
      <c r="H142" s="75">
        <f>'ROSALPI '!H123+ZAMORA!I140+PARIS!I145</f>
        <v>14442</v>
      </c>
      <c r="I142" s="75">
        <f>'ROSALPI '!I123+ZAMORA!J140+PARIS!J145</f>
        <v>15823</v>
      </c>
      <c r="J142" s="75">
        <f>'ROSALPI '!J123+ZAMORA!K140+PARIS!K145</f>
        <v>20232</v>
      </c>
      <c r="K142" s="77">
        <f t="shared" si="6"/>
        <v>16008.5</v>
      </c>
      <c r="L142" s="81">
        <f>'ROSALPI '!L123+ZAMORA!M140+PARIS!M145</f>
        <v>15971</v>
      </c>
      <c r="M142" s="77">
        <f t="shared" si="7"/>
        <v>8004.2499999999918</v>
      </c>
      <c r="N142" s="77">
        <f t="shared" si="8"/>
        <v>16008.499999999993</v>
      </c>
      <c r="O142" s="77" t="str">
        <f t="shared" si="9"/>
        <v>*</v>
      </c>
      <c r="P142" s="77">
        <f t="shared" si="10"/>
        <v>29348.916666666661</v>
      </c>
      <c r="Q142" s="77">
        <f t="shared" si="11"/>
        <v>21382.166666666661</v>
      </c>
      <c r="R142" s="83">
        <f>+'ROSALPI '!T123+ZAMORA!U140+PARIS!T145</f>
        <v>13200</v>
      </c>
      <c r="S142" s="66">
        <v>2344</v>
      </c>
      <c r="T142" s="66">
        <v>128920</v>
      </c>
    </row>
    <row r="143" spans="2:20" ht="14.25" customHeight="1">
      <c r="B143" s="67">
        <v>103109099</v>
      </c>
      <c r="C143" s="67" t="s">
        <v>155</v>
      </c>
      <c r="D143" s="67" t="s">
        <v>44</v>
      </c>
      <c r="E143" s="75">
        <f>'ROSALPI '!E124+ZAMORA!F141+PARIS!F146</f>
        <v>3660</v>
      </c>
      <c r="F143" s="75">
        <f>'ROSALPI '!F124+ZAMORA!G141+PARIS!G146</f>
        <v>3285</v>
      </c>
      <c r="G143" s="75">
        <f>'ROSALPI '!G124+ZAMORA!H141+PARIS!H146</f>
        <v>2965</v>
      </c>
      <c r="H143" s="75">
        <f>'ROSALPI '!H124+ZAMORA!I141+PARIS!I146</f>
        <v>2770</v>
      </c>
      <c r="I143" s="75">
        <f>'ROSALPI '!I124+ZAMORA!J141+PARIS!J146</f>
        <v>2720</v>
      </c>
      <c r="J143" s="75">
        <f>'ROSALPI '!J124+ZAMORA!K141+PARIS!K146</f>
        <v>4091</v>
      </c>
      <c r="K143" s="77">
        <f t="shared" si="6"/>
        <v>3248.5</v>
      </c>
      <c r="L143" s="81">
        <f>'ROSALPI '!L124+ZAMORA!M141+PARIS!M146</f>
        <v>3369</v>
      </c>
      <c r="M143" s="77">
        <f t="shared" si="7"/>
        <v>1624.2499999999982</v>
      </c>
      <c r="N143" s="77">
        <f t="shared" si="8"/>
        <v>3248.4999999999982</v>
      </c>
      <c r="O143" s="77" t="str">
        <f t="shared" si="9"/>
        <v/>
      </c>
      <c r="P143" s="77">
        <f t="shared" si="10"/>
        <v>5955.5833333333312</v>
      </c>
      <c r="Q143" s="77">
        <f t="shared" si="11"/>
        <v>4210.8333333333312</v>
      </c>
      <c r="R143" s="83">
        <f>+'ROSALPI '!T124+ZAMORA!U141+PARIS!T146</f>
        <v>2500</v>
      </c>
      <c r="S143" s="66">
        <v>410</v>
      </c>
      <c r="T143" s="66">
        <v>20500</v>
      </c>
    </row>
    <row r="144" spans="2:20" ht="14.25" customHeight="1">
      <c r="B144" s="67">
        <v>103109096</v>
      </c>
      <c r="C144" s="67" t="s">
        <v>153</v>
      </c>
      <c r="D144" s="67" t="s">
        <v>44</v>
      </c>
      <c r="E144" s="75">
        <f>'ROSALPI '!E125+ZAMORA!F142+PARIS!F147</f>
        <v>84</v>
      </c>
      <c r="F144" s="75">
        <f>'ROSALPI '!F125+ZAMORA!G142+PARIS!G147</f>
        <v>66</v>
      </c>
      <c r="G144" s="75">
        <f>'ROSALPI '!G125+ZAMORA!H142+PARIS!H147</f>
        <v>85</v>
      </c>
      <c r="H144" s="75">
        <f>'ROSALPI '!H125+ZAMORA!I142+PARIS!I147</f>
        <v>115</v>
      </c>
      <c r="I144" s="75">
        <f>'ROSALPI '!I125+ZAMORA!J142+PARIS!J147</f>
        <v>46</v>
      </c>
      <c r="J144" s="75">
        <f>'ROSALPI '!J125+ZAMORA!K142+PARIS!K147</f>
        <v>71</v>
      </c>
      <c r="K144" s="77">
        <f t="shared" si="6"/>
        <v>77.833333333333329</v>
      </c>
      <c r="L144" s="81">
        <f>'ROSALPI '!L125+ZAMORA!M142+PARIS!M147</f>
        <v>129</v>
      </c>
      <c r="M144" s="77">
        <f t="shared" si="7"/>
        <v>38.916666666666622</v>
      </c>
      <c r="N144" s="77">
        <f t="shared" si="8"/>
        <v>77.833333333333286</v>
      </c>
      <c r="O144" s="77" t="str">
        <f t="shared" si="9"/>
        <v/>
      </c>
      <c r="P144" s="77">
        <f t="shared" si="10"/>
        <v>142.6944444444444</v>
      </c>
      <c r="Q144" s="77">
        <f t="shared" si="11"/>
        <v>52.611111111111057</v>
      </c>
      <c r="R144" s="83">
        <f>+'ROSALPI '!T125+ZAMORA!U142+PARIS!T147</f>
        <v>120</v>
      </c>
      <c r="S144" s="66">
        <v>429</v>
      </c>
      <c r="T144" s="66">
        <v>235950</v>
      </c>
    </row>
    <row r="145" spans="2:20" ht="14.25" customHeight="1">
      <c r="B145" s="75">
        <v>103199991</v>
      </c>
      <c r="C145" s="144" t="s">
        <v>466</v>
      </c>
      <c r="D145" s="75" t="s">
        <v>44</v>
      </c>
      <c r="E145" s="75">
        <f>'ROSALPI '!E126+ZAMORA!F143+PARIS!F148</f>
        <v>0</v>
      </c>
      <c r="F145" s="75">
        <f>'ROSALPI '!F126+ZAMORA!G143+PARIS!G148</f>
        <v>0</v>
      </c>
      <c r="G145" s="75">
        <f>'ROSALPI '!G126+ZAMORA!H143+PARIS!H148</f>
        <v>0</v>
      </c>
      <c r="H145" s="75">
        <f>'ROSALPI '!H126+ZAMORA!I143+PARIS!I148</f>
        <v>0</v>
      </c>
      <c r="I145" s="75">
        <f>'ROSALPI '!I126+ZAMORA!J143+PARIS!J148</f>
        <v>0</v>
      </c>
      <c r="J145" s="75">
        <f>'ROSALPI '!J126+ZAMORA!K143+PARIS!K148</f>
        <v>0</v>
      </c>
      <c r="K145" s="77">
        <f t="shared" si="6"/>
        <v>0</v>
      </c>
      <c r="L145" s="81">
        <f>'ROSALPI '!L126+ZAMORA!M143+PARIS!M148</f>
        <v>0</v>
      </c>
      <c r="M145" s="77">
        <f t="shared" si="7"/>
        <v>0</v>
      </c>
      <c r="N145" s="77">
        <f t="shared" si="8"/>
        <v>0</v>
      </c>
      <c r="O145" s="77" t="str">
        <f t="shared" si="9"/>
        <v/>
      </c>
      <c r="P145" s="77">
        <f t="shared" si="10"/>
        <v>0</v>
      </c>
      <c r="Q145" s="77">
        <f t="shared" si="11"/>
        <v>0</v>
      </c>
      <c r="R145" s="83">
        <f>+'ROSALPI '!T126+ZAMORA!U143+PARIS!T148</f>
        <v>0</v>
      </c>
      <c r="S145" s="66">
        <v>0</v>
      </c>
      <c r="T145" s="66">
        <v>0</v>
      </c>
    </row>
    <row r="146" spans="2:20" ht="14.25" customHeight="1">
      <c r="B146" s="75">
        <v>103199987</v>
      </c>
      <c r="C146" s="144" t="s">
        <v>460</v>
      </c>
      <c r="D146" s="75" t="s">
        <v>44</v>
      </c>
      <c r="E146" s="75">
        <f>'ROSALPI '!E127+ZAMORA!F144+PARIS!F149</f>
        <v>190</v>
      </c>
      <c r="F146" s="75">
        <f>'ROSALPI '!F127+ZAMORA!G144+PARIS!G149</f>
        <v>150</v>
      </c>
      <c r="G146" s="75">
        <f>'ROSALPI '!G127+ZAMORA!H144+PARIS!H149</f>
        <v>80</v>
      </c>
      <c r="H146" s="75">
        <f>'ROSALPI '!H127+ZAMORA!I144+PARIS!I149</f>
        <v>134</v>
      </c>
      <c r="I146" s="75">
        <f>'ROSALPI '!I127+ZAMORA!J144+PARIS!J149</f>
        <v>156</v>
      </c>
      <c r="J146" s="75">
        <f>'ROSALPI '!J127+ZAMORA!K144+PARIS!K149</f>
        <v>232</v>
      </c>
      <c r="K146" s="77">
        <f t="shared" si="6"/>
        <v>157</v>
      </c>
      <c r="L146" s="81">
        <f>'ROSALPI '!L127+ZAMORA!M144+PARIS!M149</f>
        <v>605</v>
      </c>
      <c r="M146" s="77">
        <f t="shared" si="7"/>
        <v>78.499999999999915</v>
      </c>
      <c r="N146" s="77">
        <f t="shared" si="8"/>
        <v>156.99999999999991</v>
      </c>
      <c r="O146" s="77" t="str">
        <f t="shared" si="9"/>
        <v/>
      </c>
      <c r="P146" s="77">
        <f t="shared" si="10"/>
        <v>287.83333333333326</v>
      </c>
      <c r="Q146" s="77">
        <f t="shared" si="11"/>
        <v>-238.66666666666677</v>
      </c>
      <c r="R146" s="83">
        <f>+'ROSALPI '!T127+ZAMORA!U144+PARIS!T149</f>
        <v>100</v>
      </c>
      <c r="S146" s="66">
        <v>0</v>
      </c>
      <c r="T146" s="66">
        <v>0</v>
      </c>
    </row>
    <row r="147" spans="2:20" ht="14.25" customHeight="1">
      <c r="B147" s="75">
        <v>103199986</v>
      </c>
      <c r="C147" s="144" t="s">
        <v>461</v>
      </c>
      <c r="D147" s="75" t="s">
        <v>44</v>
      </c>
      <c r="E147" s="75">
        <f>'ROSALPI '!E128+ZAMORA!F145+PARIS!F150</f>
        <v>12400</v>
      </c>
      <c r="F147" s="75">
        <f>'ROSALPI '!F128+ZAMORA!G145+PARIS!G150</f>
        <v>11070</v>
      </c>
      <c r="G147" s="75">
        <f>'ROSALPI '!G128+ZAMORA!H145+PARIS!H150</f>
        <v>11460</v>
      </c>
      <c r="H147" s="75">
        <f>'ROSALPI '!H128+ZAMORA!I145+PARIS!I150</f>
        <v>10755</v>
      </c>
      <c r="I147" s="75">
        <f>'ROSALPI '!I128+ZAMORA!J145+PARIS!J150</f>
        <v>11055</v>
      </c>
      <c r="J147" s="75">
        <f>'ROSALPI '!J128+ZAMORA!K145+PARIS!K150</f>
        <v>13410</v>
      </c>
      <c r="K147" s="77">
        <f t="shared" si="6"/>
        <v>11691.666666666666</v>
      </c>
      <c r="L147" s="81">
        <f>'ROSALPI '!L128+ZAMORA!M145+PARIS!M150</f>
        <v>11885</v>
      </c>
      <c r="M147" s="77">
        <f t="shared" si="7"/>
        <v>5845.8333333333267</v>
      </c>
      <c r="N147" s="77">
        <f t="shared" si="8"/>
        <v>11691.666666666661</v>
      </c>
      <c r="O147" s="77" t="str">
        <f t="shared" si="9"/>
        <v/>
      </c>
      <c r="P147" s="77">
        <f t="shared" si="10"/>
        <v>21434.722222222215</v>
      </c>
      <c r="Q147" s="77">
        <f t="shared" si="11"/>
        <v>15395.555555555549</v>
      </c>
      <c r="R147" s="83">
        <f>+'ROSALPI '!T128+ZAMORA!U145+PARIS!T150</f>
        <v>10000</v>
      </c>
      <c r="S147" s="66">
        <v>0</v>
      </c>
      <c r="T147" s="66">
        <v>0</v>
      </c>
    </row>
    <row r="148" spans="2:20" ht="14.25" customHeight="1">
      <c r="B148" s="67">
        <v>103118055</v>
      </c>
      <c r="C148" s="145" t="s">
        <v>300</v>
      </c>
      <c r="D148" s="67" t="s">
        <v>44</v>
      </c>
      <c r="E148" s="75" t="e">
        <f>'ROSALPI '!#REF!+ZAMORA!F146+PARIS!F151</f>
        <v>#REF!</v>
      </c>
      <c r="F148" s="75" t="e">
        <f>'ROSALPI '!#REF!+ZAMORA!G146+PARIS!G151</f>
        <v>#REF!</v>
      </c>
      <c r="G148" s="75" t="e">
        <f>'ROSALPI '!#REF!+ZAMORA!H146+PARIS!H151</f>
        <v>#REF!</v>
      </c>
      <c r="H148" s="75" t="e">
        <f>'ROSALPI '!#REF!+ZAMORA!I146+PARIS!I151</f>
        <v>#REF!</v>
      </c>
      <c r="I148" s="75" t="e">
        <f>'ROSALPI '!#REF!+ZAMORA!J146+PARIS!J151</f>
        <v>#REF!</v>
      </c>
      <c r="J148" s="75" t="e">
        <f>'ROSALPI '!#REF!+ZAMORA!K146+PARIS!K151</f>
        <v>#REF!</v>
      </c>
      <c r="K148" s="77" t="e">
        <f t="shared" si="6"/>
        <v>#REF!</v>
      </c>
      <c r="L148" s="81" t="e">
        <f>'ROSALPI '!#REF!+ZAMORA!M146+PARIS!M151</f>
        <v>#REF!</v>
      </c>
      <c r="M148" s="77" t="e">
        <f t="shared" si="7"/>
        <v>#REF!</v>
      </c>
      <c r="N148" s="77" t="e">
        <f t="shared" si="8"/>
        <v>#REF!</v>
      </c>
      <c r="O148" s="77" t="e">
        <f t="shared" si="9"/>
        <v>#REF!</v>
      </c>
      <c r="P148" s="77" t="e">
        <f t="shared" si="10"/>
        <v>#REF!</v>
      </c>
      <c r="Q148" s="77" t="e">
        <f t="shared" si="11"/>
        <v>#REF!</v>
      </c>
      <c r="R148" s="83" t="e">
        <f>+'ROSALPI '!#REF!+ZAMORA!U146+PARIS!T151</f>
        <v>#REF!</v>
      </c>
      <c r="S148" s="66">
        <v>0</v>
      </c>
      <c r="T148" s="66">
        <v>0</v>
      </c>
    </row>
    <row r="149" spans="2:20" ht="14.25" customHeight="1">
      <c r="B149" s="67">
        <v>103118477</v>
      </c>
      <c r="C149" s="145" t="s">
        <v>306</v>
      </c>
      <c r="D149" s="67" t="s">
        <v>44</v>
      </c>
      <c r="E149" s="75">
        <f>'ROSALPI '!E129+ZAMORA!F147+PARIS!F152</f>
        <v>468</v>
      </c>
      <c r="F149" s="75">
        <f>'ROSALPI '!F129+ZAMORA!G147+PARIS!G152</f>
        <v>189</v>
      </c>
      <c r="G149" s="75">
        <f>'ROSALPI '!G129+ZAMORA!H147+PARIS!H152</f>
        <v>900</v>
      </c>
      <c r="H149" s="75">
        <f>'ROSALPI '!H129+ZAMORA!I147+PARIS!I152</f>
        <v>752</v>
      </c>
      <c r="I149" s="75">
        <f>'ROSALPI '!I129+ZAMORA!J147+PARIS!J152</f>
        <v>330</v>
      </c>
      <c r="J149" s="75">
        <f>'ROSALPI '!J129+ZAMORA!K147+PARIS!K152</f>
        <v>152</v>
      </c>
      <c r="K149" s="77">
        <f t="shared" si="6"/>
        <v>465.16666666666669</v>
      </c>
      <c r="L149" s="81">
        <f>'ROSALPI '!L129+ZAMORA!M147+PARIS!M152</f>
        <v>694</v>
      </c>
      <c r="M149" s="77">
        <f t="shared" si="7"/>
        <v>232.58333333333312</v>
      </c>
      <c r="N149" s="77">
        <f t="shared" si="8"/>
        <v>465.16666666666646</v>
      </c>
      <c r="O149" s="77" t="str">
        <f t="shared" si="9"/>
        <v/>
      </c>
      <c r="P149" s="77">
        <f t="shared" si="10"/>
        <v>852.80555555555543</v>
      </c>
      <c r="Q149" s="77">
        <f t="shared" si="11"/>
        <v>391.38888888888874</v>
      </c>
      <c r="R149" s="83">
        <f>+'ROSALPI '!T129+ZAMORA!U147+PARIS!T152</f>
        <v>150</v>
      </c>
      <c r="S149" s="66">
        <v>0</v>
      </c>
      <c r="T149" s="66">
        <v>0</v>
      </c>
    </row>
    <row r="150" spans="2:20" ht="14.25" customHeight="1">
      <c r="B150" s="67">
        <v>103105030</v>
      </c>
      <c r="C150" s="67" t="s">
        <v>113</v>
      </c>
      <c r="D150" s="67" t="s">
        <v>44</v>
      </c>
      <c r="E150" s="75">
        <f>'ROSALPI '!E130+ZAMORA!F148+PARIS!F153</f>
        <v>4730</v>
      </c>
      <c r="F150" s="75">
        <f>'ROSALPI '!F130+ZAMORA!G148+PARIS!G153</f>
        <v>4215</v>
      </c>
      <c r="G150" s="75">
        <f>'ROSALPI '!G130+ZAMORA!H148+PARIS!H153</f>
        <v>4335</v>
      </c>
      <c r="H150" s="75">
        <f>'ROSALPI '!H130+ZAMORA!I148+PARIS!I153</f>
        <v>4640</v>
      </c>
      <c r="I150" s="75">
        <f>'ROSALPI '!I130+ZAMORA!J148+PARIS!J153</f>
        <v>4830</v>
      </c>
      <c r="J150" s="75">
        <f>'ROSALPI '!J130+ZAMORA!K148+PARIS!K153</f>
        <v>6270</v>
      </c>
      <c r="K150" s="77">
        <f t="shared" ref="K150:K213" si="12">AVERAGE(E150,F150,G150,H150,I150,J150)</f>
        <v>4836.666666666667</v>
      </c>
      <c r="L150" s="81">
        <f>'ROSALPI '!L130+ZAMORA!M148+PARIS!M153</f>
        <v>8685</v>
      </c>
      <c r="M150" s="77">
        <f t="shared" ref="M150:M213" si="13">+K150*(0.0333333333333333)*$D$15</f>
        <v>2418.3333333333308</v>
      </c>
      <c r="N150" s="77">
        <f t="shared" ref="N150:N213" si="14">+M150+((K150/30)*$D$15)</f>
        <v>4836.6666666666642</v>
      </c>
      <c r="O150" s="77" t="str">
        <f t="shared" ref="O150:O213" si="15">IF(K150=0,"",IF(L150-N150&lt;=0,"*",""))</f>
        <v/>
      </c>
      <c r="P150" s="77">
        <f t="shared" ref="P150:P213" si="16">+M150+((K150/30)*$D$16)</f>
        <v>8867.222222222219</v>
      </c>
      <c r="Q150" s="77">
        <f t="shared" ref="Q150:Q213" si="17">+(P150-M150)+(N150-L150)</f>
        <v>2600.5555555555529</v>
      </c>
      <c r="R150" s="83">
        <f>+'ROSALPI '!T130+ZAMORA!U148+PARIS!T153</f>
        <v>0</v>
      </c>
      <c r="S150" s="66">
        <v>36</v>
      </c>
      <c r="T150" s="66">
        <v>171000</v>
      </c>
    </row>
    <row r="151" spans="2:20" ht="14.25" customHeight="1">
      <c r="B151" s="67">
        <v>103105020</v>
      </c>
      <c r="C151" s="67" t="s">
        <v>112</v>
      </c>
      <c r="D151" s="67" t="s">
        <v>44</v>
      </c>
      <c r="E151" s="75">
        <f>'ROSALPI '!E131+ZAMORA!F149+PARIS!F154</f>
        <v>101</v>
      </c>
      <c r="F151" s="75">
        <f>'ROSALPI '!F131+ZAMORA!G149+PARIS!G154</f>
        <v>81</v>
      </c>
      <c r="G151" s="75">
        <f>'ROSALPI '!G131+ZAMORA!H149+PARIS!H154</f>
        <v>137</v>
      </c>
      <c r="H151" s="75">
        <f>'ROSALPI '!H131+ZAMORA!I149+PARIS!I154</f>
        <v>121</v>
      </c>
      <c r="I151" s="75">
        <f>'ROSALPI '!I131+ZAMORA!J149+PARIS!J154</f>
        <v>159</v>
      </c>
      <c r="J151" s="75">
        <f>'ROSALPI '!J131+ZAMORA!K149+PARIS!K154</f>
        <v>38</v>
      </c>
      <c r="K151" s="77">
        <f t="shared" si="12"/>
        <v>106.16666666666667</v>
      </c>
      <c r="L151" s="81">
        <f>'ROSALPI '!L131+ZAMORA!M149+PARIS!M154</f>
        <v>413</v>
      </c>
      <c r="M151" s="77">
        <f t="shared" si="13"/>
        <v>53.083333333333279</v>
      </c>
      <c r="N151" s="77">
        <f t="shared" si="14"/>
        <v>106.16666666666661</v>
      </c>
      <c r="O151" s="77" t="str">
        <f t="shared" si="15"/>
        <v/>
      </c>
      <c r="P151" s="77">
        <f t="shared" si="16"/>
        <v>194.63888888888886</v>
      </c>
      <c r="Q151" s="77">
        <f t="shared" si="17"/>
        <v>-165.2777777777778</v>
      </c>
      <c r="R151" s="83">
        <f>+'ROSALPI '!T131+ZAMORA!U149+PARIS!T154</f>
        <v>0</v>
      </c>
      <c r="S151" s="66">
        <v>405</v>
      </c>
      <c r="T151" s="66">
        <v>405000</v>
      </c>
    </row>
    <row r="152" spans="2:20" ht="14.25" customHeight="1">
      <c r="B152" s="67">
        <v>103104056</v>
      </c>
      <c r="C152" s="67" t="s">
        <v>88</v>
      </c>
      <c r="D152" s="76" t="s">
        <v>434</v>
      </c>
      <c r="E152" s="75">
        <f>'ROSALPI '!E132+ZAMORA!F150+PARIS!F155</f>
        <v>11</v>
      </c>
      <c r="F152" s="75">
        <f>'ROSALPI '!F132+ZAMORA!G150+PARIS!G155</f>
        <v>6</v>
      </c>
      <c r="G152" s="75">
        <f>'ROSALPI '!G132+ZAMORA!H150+PARIS!H155</f>
        <v>3</v>
      </c>
      <c r="H152" s="75">
        <f>'ROSALPI '!H132+ZAMORA!I150+PARIS!I155</f>
        <v>2</v>
      </c>
      <c r="I152" s="75">
        <f>'ROSALPI '!I132+ZAMORA!J150+PARIS!J155</f>
        <v>5</v>
      </c>
      <c r="J152" s="75">
        <f>'ROSALPI '!J132+ZAMORA!K150+PARIS!K155</f>
        <v>7</v>
      </c>
      <c r="K152" s="77">
        <f t="shared" si="12"/>
        <v>5.666666666666667</v>
      </c>
      <c r="L152" s="81">
        <f>'ROSALPI '!L132+ZAMORA!M150+PARIS!M155</f>
        <v>10</v>
      </c>
      <c r="M152" s="77">
        <f t="shared" si="13"/>
        <v>2.8333333333333304</v>
      </c>
      <c r="N152" s="77">
        <f t="shared" si="14"/>
        <v>5.6666666666666643</v>
      </c>
      <c r="O152" s="77" t="str">
        <f t="shared" si="15"/>
        <v/>
      </c>
      <c r="P152" s="77">
        <f t="shared" si="16"/>
        <v>10.388888888888886</v>
      </c>
      <c r="Q152" s="77">
        <f t="shared" si="17"/>
        <v>3.2222222222222197</v>
      </c>
      <c r="R152" s="83">
        <f>+'ROSALPI '!T132+ZAMORA!U150+PARIS!T155</f>
        <v>10</v>
      </c>
      <c r="S152" s="66">
        <v>3286</v>
      </c>
      <c r="T152" s="66">
        <v>6572</v>
      </c>
    </row>
    <row r="153" spans="2:20" ht="14.25" customHeight="1">
      <c r="B153" s="67">
        <v>103104058</v>
      </c>
      <c r="C153" s="67" t="s">
        <v>89</v>
      </c>
      <c r="D153" s="67" t="s">
        <v>44</v>
      </c>
      <c r="E153" s="75">
        <f>'ROSALPI '!E133+ZAMORA!F151+PARIS!F156</f>
        <v>21</v>
      </c>
      <c r="F153" s="75">
        <f>'ROSALPI '!F133+ZAMORA!G151+PARIS!G156</f>
        <v>52</v>
      </c>
      <c r="G153" s="75">
        <f>'ROSALPI '!G133+ZAMORA!H151+PARIS!H156</f>
        <v>11</v>
      </c>
      <c r="H153" s="75">
        <f>'ROSALPI '!H133+ZAMORA!I151+PARIS!I156</f>
        <v>25</v>
      </c>
      <c r="I153" s="75">
        <f>'ROSALPI '!I133+ZAMORA!J151+PARIS!J156</f>
        <v>0</v>
      </c>
      <c r="J153" s="75">
        <f>'ROSALPI '!J133+ZAMORA!K151+PARIS!K156</f>
        <v>0</v>
      </c>
      <c r="K153" s="77">
        <f t="shared" si="12"/>
        <v>18.166666666666668</v>
      </c>
      <c r="L153" s="81">
        <f>'ROSALPI '!L133+ZAMORA!M151+PARIS!M156</f>
        <v>75</v>
      </c>
      <c r="M153" s="77">
        <f t="shared" si="13"/>
        <v>9.083333333333325</v>
      </c>
      <c r="N153" s="77">
        <f t="shared" si="14"/>
        <v>18.166666666666657</v>
      </c>
      <c r="O153" s="77" t="str">
        <f t="shared" si="15"/>
        <v/>
      </c>
      <c r="P153" s="77">
        <f t="shared" si="16"/>
        <v>33.30555555555555</v>
      </c>
      <c r="Q153" s="77">
        <f t="shared" si="17"/>
        <v>-32.611111111111114</v>
      </c>
      <c r="R153" s="83">
        <f>+'ROSALPI '!T133+ZAMORA!U151+PARIS!T156</f>
        <v>0</v>
      </c>
      <c r="S153" s="66">
        <v>320</v>
      </c>
      <c r="T153" s="66">
        <v>160000</v>
      </c>
    </row>
    <row r="154" spans="2:20" ht="14.25" customHeight="1">
      <c r="B154" s="67">
        <v>103103072</v>
      </c>
      <c r="C154" s="67" t="s">
        <v>358</v>
      </c>
      <c r="D154" s="67" t="s">
        <v>44</v>
      </c>
      <c r="E154" s="75">
        <f>'ROSALPI '!E134+ZAMORA!F152+PARIS!F157</f>
        <v>2334</v>
      </c>
      <c r="F154" s="75">
        <f>'ROSALPI '!F134+ZAMORA!G152+PARIS!G157</f>
        <v>1537</v>
      </c>
      <c r="G154" s="75">
        <f>'ROSALPI '!G134+ZAMORA!H152+PARIS!H157</f>
        <v>1922</v>
      </c>
      <c r="H154" s="75">
        <f>'ROSALPI '!H134+ZAMORA!I152+PARIS!I157</f>
        <v>2051</v>
      </c>
      <c r="I154" s="75">
        <f>'ROSALPI '!I134+ZAMORA!J152+PARIS!J157</f>
        <v>2792</v>
      </c>
      <c r="J154" s="75">
        <f>'ROSALPI '!J134+ZAMORA!K152+PARIS!K157</f>
        <v>3027</v>
      </c>
      <c r="K154" s="77">
        <f t="shared" si="12"/>
        <v>2277.1666666666665</v>
      </c>
      <c r="L154" s="81">
        <f>'ROSALPI '!L134+ZAMORA!M152+PARIS!M157</f>
        <v>3725</v>
      </c>
      <c r="M154" s="77">
        <f t="shared" si="13"/>
        <v>1138.5833333333319</v>
      </c>
      <c r="N154" s="77">
        <f t="shared" si="14"/>
        <v>2277.1666666666652</v>
      </c>
      <c r="O154" s="77" t="str">
        <f t="shared" si="15"/>
        <v/>
      </c>
      <c r="P154" s="77">
        <f t="shared" si="16"/>
        <v>4174.8055555555538</v>
      </c>
      <c r="Q154" s="77">
        <f t="shared" si="17"/>
        <v>1588.3888888888869</v>
      </c>
      <c r="R154" s="83">
        <f>+'ROSALPI '!T134+ZAMORA!U152+PARIS!T157</f>
        <v>600</v>
      </c>
      <c r="S154" s="66">
        <v>0</v>
      </c>
      <c r="T154" s="66">
        <v>0</v>
      </c>
    </row>
    <row r="155" spans="2:20" ht="14.25" customHeight="1">
      <c r="B155" s="67">
        <v>103103071</v>
      </c>
      <c r="C155" s="67" t="s">
        <v>79</v>
      </c>
      <c r="D155" s="76" t="s">
        <v>425</v>
      </c>
      <c r="E155" s="75">
        <f>'ROSALPI '!E135+ZAMORA!F153+PARIS!F158</f>
        <v>6750</v>
      </c>
      <c r="F155" s="75">
        <f>'ROSALPI '!F135+ZAMORA!G153+PARIS!G158</f>
        <v>5787</v>
      </c>
      <c r="G155" s="75">
        <f>'ROSALPI '!G135+ZAMORA!H153+PARIS!H158</f>
        <v>6750</v>
      </c>
      <c r="H155" s="75">
        <f>'ROSALPI '!H135+ZAMORA!I153+PARIS!I158</f>
        <v>5888</v>
      </c>
      <c r="I155" s="75">
        <f>'ROSALPI '!I135+ZAMORA!J153+PARIS!J158</f>
        <v>6308</v>
      </c>
      <c r="J155" s="75">
        <f>'ROSALPI '!J135+ZAMORA!K153+PARIS!K158</f>
        <v>12825</v>
      </c>
      <c r="K155" s="77">
        <f t="shared" si="12"/>
        <v>7384.666666666667</v>
      </c>
      <c r="L155" s="81">
        <f>'ROSALPI '!L135+ZAMORA!M153+PARIS!M158</f>
        <v>4417</v>
      </c>
      <c r="M155" s="77">
        <f t="shared" si="13"/>
        <v>3692.3333333333298</v>
      </c>
      <c r="N155" s="77">
        <f t="shared" si="14"/>
        <v>7384.6666666666633</v>
      </c>
      <c r="O155" s="77" t="str">
        <f t="shared" si="15"/>
        <v>*</v>
      </c>
      <c r="P155" s="77">
        <f t="shared" si="16"/>
        <v>13538.555555555553</v>
      </c>
      <c r="Q155" s="77">
        <f t="shared" si="17"/>
        <v>12813.888888888887</v>
      </c>
      <c r="R155" s="83">
        <f>+'ROSALPI '!T135+ZAMORA!U153+PARIS!T158</f>
        <v>7000</v>
      </c>
      <c r="S155" s="66">
        <v>2286</v>
      </c>
      <c r="T155" s="66">
        <v>304038</v>
      </c>
    </row>
    <row r="156" spans="2:20" ht="14.25" customHeight="1">
      <c r="B156" s="67">
        <v>103103070</v>
      </c>
      <c r="C156" s="67" t="s">
        <v>78</v>
      </c>
      <c r="D156" s="67" t="s">
        <v>44</v>
      </c>
      <c r="E156" s="75">
        <f>'ROSALPI '!E136+ZAMORA!F154+PARIS!F159</f>
        <v>238</v>
      </c>
      <c r="F156" s="75">
        <f>'ROSALPI '!F136+ZAMORA!G154+PARIS!G159</f>
        <v>112</v>
      </c>
      <c r="G156" s="75">
        <f>'ROSALPI '!G136+ZAMORA!H154+PARIS!H159</f>
        <v>196</v>
      </c>
      <c r="H156" s="75">
        <f>'ROSALPI '!H136+ZAMORA!I154+PARIS!I159</f>
        <v>168</v>
      </c>
      <c r="I156" s="75">
        <f>'ROSALPI '!I136+ZAMORA!J154+PARIS!J159</f>
        <v>112</v>
      </c>
      <c r="J156" s="75">
        <f>'ROSALPI '!J136+ZAMORA!K154+PARIS!K159</f>
        <v>112</v>
      </c>
      <c r="K156" s="77">
        <f t="shared" si="12"/>
        <v>156.33333333333334</v>
      </c>
      <c r="L156" s="81">
        <f>'ROSALPI '!L136+ZAMORA!M154+PARIS!M159</f>
        <v>224</v>
      </c>
      <c r="M156" s="77">
        <f t="shared" si="13"/>
        <v>78.166666666666586</v>
      </c>
      <c r="N156" s="77">
        <f t="shared" si="14"/>
        <v>156.33333333333326</v>
      </c>
      <c r="O156" s="77" t="str">
        <f t="shared" si="15"/>
        <v/>
      </c>
      <c r="P156" s="77">
        <f t="shared" si="16"/>
        <v>286.61111111111103</v>
      </c>
      <c r="Q156" s="77">
        <f t="shared" si="17"/>
        <v>140.77777777777771</v>
      </c>
      <c r="R156" s="83">
        <f>+'ROSALPI '!T136+ZAMORA!U154+PARIS!T159</f>
        <v>120</v>
      </c>
      <c r="S156" s="66">
        <v>136</v>
      </c>
      <c r="T156" s="66">
        <v>496400</v>
      </c>
    </row>
    <row r="157" spans="2:20" ht="14.25" customHeight="1">
      <c r="B157" s="75">
        <v>103103073</v>
      </c>
      <c r="C157" s="142" t="s">
        <v>421</v>
      </c>
      <c r="D157" s="75" t="s">
        <v>44</v>
      </c>
      <c r="E157" s="75">
        <f>'ROSALPI '!E137+ZAMORA!F155+PARIS!F160</f>
        <v>5</v>
      </c>
      <c r="F157" s="75">
        <f>'ROSALPI '!F137+ZAMORA!G155+PARIS!G160</f>
        <v>7</v>
      </c>
      <c r="G157" s="75">
        <f>'ROSALPI '!G137+ZAMORA!H155+PARIS!H160</f>
        <v>6</v>
      </c>
      <c r="H157" s="75">
        <f>'ROSALPI '!H137+ZAMORA!I155+PARIS!I160</f>
        <v>10</v>
      </c>
      <c r="I157" s="75">
        <f>'ROSALPI '!I137+ZAMORA!J155+PARIS!J160</f>
        <v>8</v>
      </c>
      <c r="J157" s="75">
        <f>'ROSALPI '!J137+ZAMORA!K155+PARIS!K160</f>
        <v>6</v>
      </c>
      <c r="K157" s="77">
        <f t="shared" si="12"/>
        <v>7</v>
      </c>
      <c r="L157" s="81">
        <f>'ROSALPI '!L137+ZAMORA!M155+PARIS!M160</f>
        <v>18</v>
      </c>
      <c r="M157" s="77">
        <f t="shared" si="13"/>
        <v>3.4999999999999964</v>
      </c>
      <c r="N157" s="77">
        <f t="shared" si="14"/>
        <v>6.9999999999999964</v>
      </c>
      <c r="O157" s="77" t="str">
        <f t="shared" si="15"/>
        <v/>
      </c>
      <c r="P157" s="77">
        <f t="shared" si="16"/>
        <v>12.83333333333333</v>
      </c>
      <c r="Q157" s="77">
        <f t="shared" si="17"/>
        <v>-1.6666666666666696</v>
      </c>
      <c r="R157" s="83">
        <f>+'ROSALPI '!T137+ZAMORA!U155+PARIS!T160</f>
        <v>0</v>
      </c>
      <c r="S157" s="66">
        <v>0</v>
      </c>
      <c r="T157" s="66">
        <v>0</v>
      </c>
    </row>
    <row r="158" spans="2:20" ht="14.25" customHeight="1">
      <c r="B158" s="67">
        <v>103116031</v>
      </c>
      <c r="C158" s="67" t="s">
        <v>233</v>
      </c>
      <c r="D158" s="76" t="s">
        <v>425</v>
      </c>
      <c r="E158" s="75">
        <f>'ROSALPI '!E138+ZAMORA!F156+PARIS!F161</f>
        <v>0</v>
      </c>
      <c r="F158" s="75">
        <f>'ROSALPI '!F138+ZAMORA!G156+PARIS!G161</f>
        <v>0</v>
      </c>
      <c r="G158" s="75">
        <f>'ROSALPI '!G138+ZAMORA!H156+PARIS!H161</f>
        <v>0</v>
      </c>
      <c r="H158" s="75">
        <f>'ROSALPI '!H138+ZAMORA!I156+PARIS!I161</f>
        <v>0</v>
      </c>
      <c r="I158" s="75">
        <f>'ROSALPI '!I138+ZAMORA!J156+PARIS!J161</f>
        <v>0</v>
      </c>
      <c r="J158" s="75">
        <f>'ROSALPI '!J138+ZAMORA!K156+PARIS!K161</f>
        <v>0</v>
      </c>
      <c r="K158" s="77">
        <f t="shared" si="12"/>
        <v>0</v>
      </c>
      <c r="L158" s="81">
        <f>'ROSALPI '!L138+ZAMORA!M156+PARIS!M161</f>
        <v>0</v>
      </c>
      <c r="M158" s="77">
        <f t="shared" si="13"/>
        <v>0</v>
      </c>
      <c r="N158" s="77">
        <f t="shared" si="14"/>
        <v>0</v>
      </c>
      <c r="O158" s="77" t="str">
        <f t="shared" si="15"/>
        <v/>
      </c>
      <c r="P158" s="77">
        <f t="shared" si="16"/>
        <v>0</v>
      </c>
      <c r="Q158" s="77">
        <f t="shared" si="17"/>
        <v>0</v>
      </c>
      <c r="R158" s="83">
        <f>+'ROSALPI '!T138+ZAMORA!U156+PARIS!T161</f>
        <v>0</v>
      </c>
      <c r="S158" s="66">
        <v>3200</v>
      </c>
      <c r="T158" s="66">
        <v>432000</v>
      </c>
    </row>
    <row r="159" spans="2:20" ht="14.25" customHeight="1">
      <c r="B159" s="67">
        <v>103118224</v>
      </c>
      <c r="C159" s="67" t="s">
        <v>199</v>
      </c>
      <c r="D159" s="67" t="s">
        <v>44</v>
      </c>
      <c r="E159" s="75">
        <f>'ROSALPI '!E139+ZAMORA!F157+PARIS!F162</f>
        <v>4457</v>
      </c>
      <c r="F159" s="75">
        <f>'ROSALPI '!F139+ZAMORA!G157+PARIS!G162</f>
        <v>3280</v>
      </c>
      <c r="G159" s="75">
        <f>'ROSALPI '!G139+ZAMORA!H157+PARIS!H162</f>
        <v>2213</v>
      </c>
      <c r="H159" s="75">
        <f>'ROSALPI '!H139+ZAMORA!I157+PARIS!I162</f>
        <v>2296</v>
      </c>
      <c r="I159" s="75">
        <f>'ROSALPI '!I139+ZAMORA!J157+PARIS!J162</f>
        <v>2851</v>
      </c>
      <c r="J159" s="75">
        <f>'ROSALPI '!J139+ZAMORA!K157+PARIS!K162</f>
        <v>60</v>
      </c>
      <c r="K159" s="77">
        <f t="shared" si="12"/>
        <v>2526.1666666666665</v>
      </c>
      <c r="L159" s="81">
        <f>'ROSALPI '!L139+ZAMORA!M157+PARIS!M162</f>
        <v>4085</v>
      </c>
      <c r="M159" s="77">
        <f t="shared" si="13"/>
        <v>1263.0833333333319</v>
      </c>
      <c r="N159" s="77">
        <f t="shared" si="14"/>
        <v>2526.1666666666652</v>
      </c>
      <c r="O159" s="77" t="str">
        <f t="shared" si="15"/>
        <v/>
      </c>
      <c r="P159" s="77">
        <f t="shared" si="16"/>
        <v>4631.3055555555538</v>
      </c>
      <c r="Q159" s="77">
        <f t="shared" si="17"/>
        <v>1809.3888888888869</v>
      </c>
      <c r="R159" s="83">
        <f>+'ROSALPI '!T139+ZAMORA!U157+PARIS!T162</f>
        <v>2100</v>
      </c>
      <c r="S159" s="66">
        <v>70</v>
      </c>
      <c r="T159" s="66">
        <v>266000</v>
      </c>
    </row>
    <row r="160" spans="2:20" ht="14.25" customHeight="1">
      <c r="B160" s="67">
        <v>103118114</v>
      </c>
      <c r="C160" s="67" t="s">
        <v>303</v>
      </c>
      <c r="D160" s="67" t="s">
        <v>44</v>
      </c>
      <c r="E160" s="75">
        <f>'ROSALPI '!E140+ZAMORA!F158+PARIS!F163</f>
        <v>1740</v>
      </c>
      <c r="F160" s="75">
        <f>'ROSALPI '!F140+ZAMORA!G158+PARIS!G163</f>
        <v>1196</v>
      </c>
      <c r="G160" s="75">
        <f>'ROSALPI '!G140+ZAMORA!H158+PARIS!H163</f>
        <v>1146</v>
      </c>
      <c r="H160" s="75">
        <f>'ROSALPI '!H140+ZAMORA!I158+PARIS!I163</f>
        <v>1170</v>
      </c>
      <c r="I160" s="75">
        <f>'ROSALPI '!I140+ZAMORA!J158+PARIS!J163</f>
        <v>1060</v>
      </c>
      <c r="J160" s="75">
        <f>'ROSALPI '!J140+ZAMORA!K158+PARIS!K163</f>
        <v>1250</v>
      </c>
      <c r="K160" s="77">
        <f t="shared" si="12"/>
        <v>1260.3333333333333</v>
      </c>
      <c r="L160" s="81">
        <f>'ROSALPI '!L140+ZAMORA!M158+PARIS!M163</f>
        <v>1523</v>
      </c>
      <c r="M160" s="77">
        <f t="shared" si="13"/>
        <v>630.16666666666595</v>
      </c>
      <c r="N160" s="77">
        <f t="shared" si="14"/>
        <v>1260.3333333333326</v>
      </c>
      <c r="O160" s="77" t="str">
        <f t="shared" si="15"/>
        <v/>
      </c>
      <c r="P160" s="77">
        <f t="shared" si="16"/>
        <v>2310.6111111111104</v>
      </c>
      <c r="Q160" s="77">
        <f t="shared" si="17"/>
        <v>1417.7777777777769</v>
      </c>
      <c r="R160" s="83">
        <f>+'ROSALPI '!T140+ZAMORA!U158+PARIS!T163</f>
        <v>900</v>
      </c>
      <c r="S160" s="66">
        <v>520</v>
      </c>
      <c r="T160" s="66">
        <v>52000</v>
      </c>
    </row>
    <row r="161" spans="2:20" ht="14.25" customHeight="1">
      <c r="B161" s="75">
        <v>103107164</v>
      </c>
      <c r="C161" s="75" t="s">
        <v>270</v>
      </c>
      <c r="D161" s="75" t="s">
        <v>44</v>
      </c>
      <c r="E161" s="75">
        <f>'ROSALPI '!E141+ZAMORA!F159+PARIS!F164</f>
        <v>6</v>
      </c>
      <c r="F161" s="75">
        <f>'ROSALPI '!F141+ZAMORA!G159+PARIS!G164</f>
        <v>14</v>
      </c>
      <c r="G161" s="75">
        <f>'ROSALPI '!G141+ZAMORA!H159+PARIS!H164</f>
        <v>7</v>
      </c>
      <c r="H161" s="75">
        <f>'ROSALPI '!H141+ZAMORA!I159+PARIS!I164</f>
        <v>14</v>
      </c>
      <c r="I161" s="75">
        <f>'ROSALPI '!I141+ZAMORA!J159+PARIS!J164</f>
        <v>12</v>
      </c>
      <c r="J161" s="75">
        <f>'ROSALPI '!J141+ZAMORA!K159+PARIS!K164</f>
        <v>8</v>
      </c>
      <c r="K161" s="77">
        <f t="shared" si="12"/>
        <v>10.166666666666666</v>
      </c>
      <c r="L161" s="81">
        <f>'ROSALPI '!L141+ZAMORA!M159+PARIS!M164</f>
        <v>18</v>
      </c>
      <c r="M161" s="77">
        <f t="shared" si="13"/>
        <v>5.0833333333333277</v>
      </c>
      <c r="N161" s="77">
        <f t="shared" si="14"/>
        <v>10.166666666666661</v>
      </c>
      <c r="O161" s="77" t="str">
        <f t="shared" si="15"/>
        <v/>
      </c>
      <c r="P161" s="77">
        <f t="shared" si="16"/>
        <v>18.638888888888882</v>
      </c>
      <c r="Q161" s="77">
        <f t="shared" si="17"/>
        <v>5.7222222222222143</v>
      </c>
      <c r="R161" s="83">
        <f>+'ROSALPI '!T141+ZAMORA!U159+PARIS!T164</f>
        <v>6</v>
      </c>
      <c r="S161" s="66">
        <v>0</v>
      </c>
      <c r="T161" s="66">
        <v>0</v>
      </c>
    </row>
    <row r="162" spans="2:20" ht="14.25" customHeight="1">
      <c r="B162" s="67">
        <v>103104050</v>
      </c>
      <c r="C162" s="67" t="s">
        <v>87</v>
      </c>
      <c r="D162" s="67" t="s">
        <v>44</v>
      </c>
      <c r="E162" s="75">
        <f>'ROSALPI '!E142+ZAMORA!F160+PARIS!F165</f>
        <v>360</v>
      </c>
      <c r="F162" s="75">
        <f>'ROSALPI '!F142+ZAMORA!G160+PARIS!G165</f>
        <v>585</v>
      </c>
      <c r="G162" s="75">
        <f>'ROSALPI '!G142+ZAMORA!H160+PARIS!H165</f>
        <v>525</v>
      </c>
      <c r="H162" s="75">
        <f>'ROSALPI '!H142+ZAMORA!I160+PARIS!I165</f>
        <v>240</v>
      </c>
      <c r="I162" s="75">
        <f>'ROSALPI '!I142+ZAMORA!J160+PARIS!J165</f>
        <v>525</v>
      </c>
      <c r="J162" s="75">
        <f>'ROSALPI '!J142+ZAMORA!K160+PARIS!K165</f>
        <v>930</v>
      </c>
      <c r="K162" s="77">
        <f t="shared" si="12"/>
        <v>527.5</v>
      </c>
      <c r="L162" s="81">
        <f>'ROSALPI '!L142+ZAMORA!M160+PARIS!M165</f>
        <v>660</v>
      </c>
      <c r="M162" s="77">
        <f t="shared" si="13"/>
        <v>263.74999999999972</v>
      </c>
      <c r="N162" s="77">
        <f t="shared" si="14"/>
        <v>527.49999999999977</v>
      </c>
      <c r="O162" s="77" t="str">
        <f t="shared" si="15"/>
        <v/>
      </c>
      <c r="P162" s="77">
        <f t="shared" si="16"/>
        <v>967.08333333333303</v>
      </c>
      <c r="Q162" s="77">
        <f t="shared" si="17"/>
        <v>570.83333333333303</v>
      </c>
      <c r="R162" s="83">
        <f>+'ROSALPI '!T142+ZAMORA!U160+PARIS!T165</f>
        <v>0</v>
      </c>
      <c r="S162" s="66">
        <v>155</v>
      </c>
      <c r="T162" s="66">
        <v>186000</v>
      </c>
    </row>
    <row r="163" spans="2:20" ht="14.25" customHeight="1">
      <c r="B163" s="67">
        <v>103107120</v>
      </c>
      <c r="C163" s="67" t="s">
        <v>126</v>
      </c>
      <c r="D163" s="67" t="s">
        <v>44</v>
      </c>
      <c r="E163" s="75">
        <f>'ROSALPI '!E143+ZAMORA!F161+PARIS!F166</f>
        <v>4440</v>
      </c>
      <c r="F163" s="75">
        <f>'ROSALPI '!F143+ZAMORA!G161+PARIS!G166</f>
        <v>3700</v>
      </c>
      <c r="G163" s="75">
        <f>'ROSALPI '!G143+ZAMORA!H161+PARIS!H166</f>
        <v>3905</v>
      </c>
      <c r="H163" s="75">
        <f>'ROSALPI '!H143+ZAMORA!I161+PARIS!I166</f>
        <v>3740</v>
      </c>
      <c r="I163" s="75">
        <f>'ROSALPI '!I143+ZAMORA!J161+PARIS!J166</f>
        <v>3695</v>
      </c>
      <c r="J163" s="75">
        <f>'ROSALPI '!J143+ZAMORA!K161+PARIS!K166</f>
        <v>5155</v>
      </c>
      <c r="K163" s="77">
        <f t="shared" si="12"/>
        <v>4105.833333333333</v>
      </c>
      <c r="L163" s="81">
        <f>'ROSALPI '!L143+ZAMORA!M161+PARIS!M166</f>
        <v>4066</v>
      </c>
      <c r="M163" s="77">
        <f t="shared" si="13"/>
        <v>2052.9166666666642</v>
      </c>
      <c r="N163" s="77">
        <f t="shared" si="14"/>
        <v>4105.8333333333303</v>
      </c>
      <c r="O163" s="77" t="str">
        <f t="shared" si="15"/>
        <v>*</v>
      </c>
      <c r="P163" s="77">
        <f t="shared" si="16"/>
        <v>7527.3611111111086</v>
      </c>
      <c r="Q163" s="77">
        <f t="shared" si="17"/>
        <v>5514.2777777777746</v>
      </c>
      <c r="R163" s="83">
        <f>+'ROSALPI '!T143+ZAMORA!U161+PARIS!T166</f>
        <v>3000</v>
      </c>
      <c r="S163" s="66">
        <v>44</v>
      </c>
      <c r="T163" s="66">
        <v>1408000</v>
      </c>
    </row>
    <row r="164" spans="2:20" ht="14.25" customHeight="1">
      <c r="B164" s="67">
        <v>103107130</v>
      </c>
      <c r="C164" s="67" t="s">
        <v>127</v>
      </c>
      <c r="D164" s="67" t="s">
        <v>44</v>
      </c>
      <c r="E164" s="75">
        <f>'ROSALPI '!E144+ZAMORA!F162+PARIS!F167</f>
        <v>739</v>
      </c>
      <c r="F164" s="75">
        <f>'ROSALPI '!F144+ZAMORA!G162+PARIS!G167</f>
        <v>282</v>
      </c>
      <c r="G164" s="75">
        <f>'ROSALPI '!G144+ZAMORA!H162+PARIS!H167</f>
        <v>245</v>
      </c>
      <c r="H164" s="75">
        <f>'ROSALPI '!H144+ZAMORA!I162+PARIS!I167</f>
        <v>297</v>
      </c>
      <c r="I164" s="75">
        <f>'ROSALPI '!I144+ZAMORA!J162+PARIS!J167</f>
        <v>212</v>
      </c>
      <c r="J164" s="75">
        <f>'ROSALPI '!J144+ZAMORA!K162+PARIS!K167</f>
        <v>367</v>
      </c>
      <c r="K164" s="77">
        <f t="shared" si="12"/>
        <v>357</v>
      </c>
      <c r="L164" s="81">
        <f>'ROSALPI '!L144+ZAMORA!M162+PARIS!M167</f>
        <v>876</v>
      </c>
      <c r="M164" s="77">
        <f t="shared" si="13"/>
        <v>178.49999999999983</v>
      </c>
      <c r="N164" s="77">
        <f t="shared" si="14"/>
        <v>356.99999999999983</v>
      </c>
      <c r="O164" s="77" t="str">
        <f t="shared" si="15"/>
        <v/>
      </c>
      <c r="P164" s="77">
        <f t="shared" si="16"/>
        <v>654.49999999999977</v>
      </c>
      <c r="Q164" s="77">
        <f t="shared" si="17"/>
        <v>-43.000000000000284</v>
      </c>
      <c r="R164" s="83">
        <f>+'ROSALPI '!T144+ZAMORA!U162+PARIS!T167</f>
        <v>0</v>
      </c>
      <c r="S164" s="66">
        <v>37</v>
      </c>
      <c r="T164" s="66">
        <v>1036000</v>
      </c>
    </row>
    <row r="165" spans="2:20" ht="14.25" customHeight="1">
      <c r="B165" s="67">
        <v>103109004</v>
      </c>
      <c r="C165" s="78" t="s">
        <v>151</v>
      </c>
      <c r="D165" s="67" t="s">
        <v>44</v>
      </c>
      <c r="E165" s="75">
        <f>'ROSALPI '!E145+ZAMORA!F163+PARIS!F168</f>
        <v>3020</v>
      </c>
      <c r="F165" s="75">
        <f>'ROSALPI '!F145+ZAMORA!G163+PARIS!G168</f>
        <v>2670</v>
      </c>
      <c r="G165" s="75">
        <f>'ROSALPI '!G145+ZAMORA!H163+PARIS!H168</f>
        <v>2460</v>
      </c>
      <c r="H165" s="75">
        <f>'ROSALPI '!H145+ZAMORA!I163+PARIS!I168</f>
        <v>2490</v>
      </c>
      <c r="I165" s="75">
        <f>'ROSALPI '!I145+ZAMORA!J163+PARIS!J168</f>
        <v>2655</v>
      </c>
      <c r="J165" s="75">
        <f>'ROSALPI '!J145+ZAMORA!K163+PARIS!K168</f>
        <v>3180</v>
      </c>
      <c r="K165" s="77">
        <f t="shared" si="12"/>
        <v>2745.8333333333335</v>
      </c>
      <c r="L165" s="81">
        <f>'ROSALPI '!L145+ZAMORA!M163+PARIS!M168</f>
        <v>3219</v>
      </c>
      <c r="M165" s="77">
        <f t="shared" si="13"/>
        <v>1372.9166666666654</v>
      </c>
      <c r="N165" s="77">
        <f t="shared" si="14"/>
        <v>2745.8333333333321</v>
      </c>
      <c r="O165" s="77" t="str">
        <f t="shared" si="15"/>
        <v/>
      </c>
      <c r="P165" s="77">
        <f t="shared" si="16"/>
        <v>5034.0277777777765</v>
      </c>
      <c r="Q165" s="77">
        <f t="shared" si="17"/>
        <v>3187.9444444444434</v>
      </c>
      <c r="R165" s="83">
        <f>+'ROSALPI '!T145+ZAMORA!U163+PARIS!T168</f>
        <v>1200</v>
      </c>
      <c r="S165" s="66">
        <v>0</v>
      </c>
      <c r="T165" s="66">
        <v>0</v>
      </c>
    </row>
    <row r="166" spans="2:20" ht="14.25" customHeight="1">
      <c r="B166" s="67">
        <v>103117094</v>
      </c>
      <c r="C166" s="78" t="s">
        <v>292</v>
      </c>
      <c r="D166" s="67" t="s">
        <v>44</v>
      </c>
      <c r="E166" s="75">
        <f>'ROSALPI '!E146+ZAMORA!F164+PARIS!F169</f>
        <v>10</v>
      </c>
      <c r="F166" s="75">
        <f>'ROSALPI '!F146+ZAMORA!G164+PARIS!G169</f>
        <v>3</v>
      </c>
      <c r="G166" s="75">
        <f>'ROSALPI '!G146+ZAMORA!H164+PARIS!H169</f>
        <v>0</v>
      </c>
      <c r="H166" s="75">
        <f>'ROSALPI '!H146+ZAMORA!I164+PARIS!I169</f>
        <v>5</v>
      </c>
      <c r="I166" s="75">
        <f>'ROSALPI '!I146+ZAMORA!J164+PARIS!J169</f>
        <v>6</v>
      </c>
      <c r="J166" s="75">
        <f>'ROSALPI '!J146+ZAMORA!K164+PARIS!K169</f>
        <v>3</v>
      </c>
      <c r="K166" s="77">
        <f t="shared" si="12"/>
        <v>4.5</v>
      </c>
      <c r="L166" s="81">
        <f>'ROSALPI '!L146+ZAMORA!M164+PARIS!M169</f>
        <v>18</v>
      </c>
      <c r="M166" s="77">
        <f t="shared" si="13"/>
        <v>2.2499999999999978</v>
      </c>
      <c r="N166" s="77">
        <f t="shared" si="14"/>
        <v>4.4999999999999982</v>
      </c>
      <c r="O166" s="77" t="str">
        <f t="shared" si="15"/>
        <v/>
      </c>
      <c r="P166" s="77">
        <f t="shared" si="16"/>
        <v>8.2499999999999982</v>
      </c>
      <c r="Q166" s="77">
        <f t="shared" si="17"/>
        <v>-7.5000000000000018</v>
      </c>
      <c r="R166" s="83">
        <f>+'ROSALPI '!T146+ZAMORA!U164+PARIS!T169</f>
        <v>0</v>
      </c>
      <c r="S166" s="66">
        <v>12776</v>
      </c>
      <c r="T166" s="66">
        <v>0</v>
      </c>
    </row>
    <row r="167" spans="2:20" ht="14.25" customHeight="1">
      <c r="B167" s="67">
        <v>103118357</v>
      </c>
      <c r="C167" s="67" t="s">
        <v>208</v>
      </c>
      <c r="D167" s="67" t="s">
        <v>44</v>
      </c>
      <c r="E167" s="75">
        <f>'ROSALPI '!E147+ZAMORA!F165+PARIS!F170</f>
        <v>2</v>
      </c>
      <c r="F167" s="75">
        <f>'ROSALPI '!F147+ZAMORA!G165+PARIS!G170</f>
        <v>0</v>
      </c>
      <c r="G167" s="75">
        <f>'ROSALPI '!G147+ZAMORA!H165+PARIS!H170</f>
        <v>0</v>
      </c>
      <c r="H167" s="75">
        <f>'ROSALPI '!H147+ZAMORA!I165+PARIS!I170</f>
        <v>0</v>
      </c>
      <c r="I167" s="75">
        <f>'ROSALPI '!I147+ZAMORA!J165+PARIS!J170</f>
        <v>0</v>
      </c>
      <c r="J167" s="75">
        <f>'ROSALPI '!J147+ZAMORA!K165+PARIS!K170</f>
        <v>0</v>
      </c>
      <c r="K167" s="77">
        <f t="shared" si="12"/>
        <v>0.33333333333333331</v>
      </c>
      <c r="L167" s="81">
        <f>'ROSALPI '!L147+ZAMORA!M165+PARIS!M170</f>
        <v>17</v>
      </c>
      <c r="M167" s="77">
        <f t="shared" si="13"/>
        <v>0.16666666666666649</v>
      </c>
      <c r="N167" s="77">
        <f t="shared" si="14"/>
        <v>0.33333333333333315</v>
      </c>
      <c r="O167" s="77" t="str">
        <f t="shared" si="15"/>
        <v/>
      </c>
      <c r="P167" s="77">
        <f t="shared" si="16"/>
        <v>0.61111111111111094</v>
      </c>
      <c r="Q167" s="77">
        <f t="shared" si="17"/>
        <v>-16.222222222222225</v>
      </c>
      <c r="R167" s="83">
        <f>+'ROSALPI '!T147+ZAMORA!U165+PARIS!T170</f>
        <v>0</v>
      </c>
      <c r="S167" s="66">
        <v>239</v>
      </c>
      <c r="T167" s="66">
        <v>286800</v>
      </c>
    </row>
    <row r="168" spans="2:20" ht="14.25" customHeight="1">
      <c r="B168" s="75">
        <v>103104241</v>
      </c>
      <c r="C168" s="75" t="s">
        <v>225</v>
      </c>
      <c r="D168" s="76" t="s">
        <v>422</v>
      </c>
      <c r="E168" s="75">
        <f>'ROSALPI '!E148+ZAMORA!F166+PARIS!F171</f>
        <v>3480</v>
      </c>
      <c r="F168" s="75">
        <f>'ROSALPI '!F148+ZAMORA!G166+PARIS!G171</f>
        <v>2685</v>
      </c>
      <c r="G168" s="75">
        <f>'ROSALPI '!G148+ZAMORA!H166+PARIS!H171</f>
        <v>2820</v>
      </c>
      <c r="H168" s="75">
        <f>'ROSALPI '!H148+ZAMORA!I166+PARIS!I171</f>
        <v>2535</v>
      </c>
      <c r="I168" s="75">
        <f>'ROSALPI '!I148+ZAMORA!J166+PARIS!J171</f>
        <v>2560</v>
      </c>
      <c r="J168" s="75">
        <f>'ROSALPI '!J148+ZAMORA!K166+PARIS!K171</f>
        <v>3300</v>
      </c>
      <c r="K168" s="77">
        <f t="shared" si="12"/>
        <v>2896.6666666666665</v>
      </c>
      <c r="L168" s="81">
        <f>'ROSALPI '!L148+ZAMORA!M166+PARIS!M171</f>
        <v>3003</v>
      </c>
      <c r="M168" s="77">
        <f t="shared" si="13"/>
        <v>1448.3333333333317</v>
      </c>
      <c r="N168" s="77">
        <f t="shared" si="14"/>
        <v>2896.6666666666652</v>
      </c>
      <c r="O168" s="77" t="str">
        <f t="shared" si="15"/>
        <v/>
      </c>
      <c r="P168" s="77">
        <f t="shared" si="16"/>
        <v>5310.5555555555538</v>
      </c>
      <c r="Q168" s="77">
        <f t="shared" si="17"/>
        <v>3755.8888888888873</v>
      </c>
      <c r="R168" s="83">
        <f>+'ROSALPI '!T148+ZAMORA!U166+PARIS!T171</f>
        <v>2000</v>
      </c>
      <c r="S168" s="66">
        <v>4596</v>
      </c>
      <c r="T168" s="66">
        <v>4596</v>
      </c>
    </row>
    <row r="169" spans="2:20" ht="14.25" customHeight="1">
      <c r="B169" s="67">
        <v>103104243</v>
      </c>
      <c r="C169" s="67" t="s">
        <v>96</v>
      </c>
      <c r="D169" s="67" t="s">
        <v>44</v>
      </c>
      <c r="E169" s="75">
        <f>'ROSALPI '!E149+ZAMORA!F167+PARIS!F172</f>
        <v>1832</v>
      </c>
      <c r="F169" s="75">
        <f>'ROSALPI '!F149+ZAMORA!G167+PARIS!G172</f>
        <v>1053</v>
      </c>
      <c r="G169" s="75">
        <f>'ROSALPI '!G149+ZAMORA!H167+PARIS!H172</f>
        <v>1113</v>
      </c>
      <c r="H169" s="75">
        <f>'ROSALPI '!H149+ZAMORA!I167+PARIS!I172</f>
        <v>1290</v>
      </c>
      <c r="I169" s="75">
        <f>'ROSALPI '!I149+ZAMORA!J167+PARIS!J172</f>
        <v>1110</v>
      </c>
      <c r="J169" s="75">
        <f>'ROSALPI '!J149+ZAMORA!K167+PARIS!K172</f>
        <v>990</v>
      </c>
      <c r="K169" s="77">
        <f t="shared" si="12"/>
        <v>1231.3333333333333</v>
      </c>
      <c r="L169" s="81">
        <f>'ROSALPI '!L149+ZAMORA!M167+PARIS!M172</f>
        <v>1923</v>
      </c>
      <c r="M169" s="77">
        <f t="shared" si="13"/>
        <v>615.66666666666606</v>
      </c>
      <c r="N169" s="77">
        <f t="shared" si="14"/>
        <v>1231.3333333333326</v>
      </c>
      <c r="O169" s="77" t="str">
        <f t="shared" si="15"/>
        <v/>
      </c>
      <c r="P169" s="77">
        <f t="shared" si="16"/>
        <v>2257.4444444444439</v>
      </c>
      <c r="Q169" s="77">
        <f t="shared" si="17"/>
        <v>950.1111111111104</v>
      </c>
      <c r="R169" s="83">
        <f>+'ROSALPI '!T149+ZAMORA!U167+PARIS!T172</f>
        <v>0</v>
      </c>
      <c r="S169" s="66">
        <v>546</v>
      </c>
      <c r="T169" s="66">
        <v>0</v>
      </c>
    </row>
    <row r="170" spans="2:20" ht="14.25" customHeight="1">
      <c r="B170" s="67">
        <v>103107275</v>
      </c>
      <c r="C170" s="67" t="s">
        <v>131</v>
      </c>
      <c r="D170" s="67" t="s">
        <v>44</v>
      </c>
      <c r="E170" s="75">
        <f>'ROSALPI '!E150+ZAMORA!F168+PARIS!F173</f>
        <v>0</v>
      </c>
      <c r="F170" s="75">
        <f>'ROSALPI '!F150+ZAMORA!G168+PARIS!G173</f>
        <v>0</v>
      </c>
      <c r="G170" s="75">
        <f>'ROSALPI '!G150+ZAMORA!H168+PARIS!H173</f>
        <v>0</v>
      </c>
      <c r="H170" s="75">
        <f>'ROSALPI '!H150+ZAMORA!I168+PARIS!I173</f>
        <v>0</v>
      </c>
      <c r="I170" s="75">
        <f>'ROSALPI '!I150+ZAMORA!J168+PARIS!J173</f>
        <v>0</v>
      </c>
      <c r="J170" s="75">
        <f>'ROSALPI '!J150+ZAMORA!K168+PARIS!K173</f>
        <v>0</v>
      </c>
      <c r="K170" s="77">
        <f t="shared" si="12"/>
        <v>0</v>
      </c>
      <c r="L170" s="81">
        <f>'ROSALPI '!L150+ZAMORA!M168+PARIS!M173</f>
        <v>0</v>
      </c>
      <c r="M170" s="77">
        <f t="shared" si="13"/>
        <v>0</v>
      </c>
      <c r="N170" s="77">
        <f t="shared" si="14"/>
        <v>0</v>
      </c>
      <c r="O170" s="77" t="str">
        <f t="shared" si="15"/>
        <v/>
      </c>
      <c r="P170" s="77">
        <f t="shared" si="16"/>
        <v>0</v>
      </c>
      <c r="Q170" s="77">
        <f t="shared" si="17"/>
        <v>0</v>
      </c>
      <c r="R170" s="83">
        <f>+'ROSALPI '!T150+ZAMORA!U168+PARIS!T173</f>
        <v>0</v>
      </c>
      <c r="S170" s="66">
        <v>340</v>
      </c>
      <c r="T170" s="66">
        <v>0</v>
      </c>
    </row>
    <row r="171" spans="2:20" ht="14.25" customHeight="1">
      <c r="B171" s="67">
        <v>103107276</v>
      </c>
      <c r="C171" s="67" t="s">
        <v>132</v>
      </c>
      <c r="D171" s="67" t="s">
        <v>44</v>
      </c>
      <c r="E171" s="75">
        <f>'ROSALPI '!E151+ZAMORA!F169+PARIS!F174</f>
        <v>3</v>
      </c>
      <c r="F171" s="75">
        <f>'ROSALPI '!F151+ZAMORA!G169+PARIS!G174</f>
        <v>1</v>
      </c>
      <c r="G171" s="75">
        <f>'ROSALPI '!G151+ZAMORA!H169+PARIS!H174</f>
        <v>1</v>
      </c>
      <c r="H171" s="75">
        <f>'ROSALPI '!H151+ZAMORA!I169+PARIS!I174</f>
        <v>0</v>
      </c>
      <c r="I171" s="75">
        <f>'ROSALPI '!I151+ZAMORA!J169+PARIS!J174</f>
        <v>2</v>
      </c>
      <c r="J171" s="75">
        <f>'ROSALPI '!J151+ZAMORA!K169+PARIS!K174</f>
        <v>1</v>
      </c>
      <c r="K171" s="77">
        <f t="shared" si="12"/>
        <v>1.3333333333333333</v>
      </c>
      <c r="L171" s="81">
        <f>'ROSALPI '!L151+ZAMORA!M169+PARIS!M174</f>
        <v>10</v>
      </c>
      <c r="M171" s="77">
        <f t="shared" si="13"/>
        <v>0.66666666666666596</v>
      </c>
      <c r="N171" s="77">
        <f t="shared" si="14"/>
        <v>1.3333333333333326</v>
      </c>
      <c r="O171" s="77" t="str">
        <f t="shared" si="15"/>
        <v/>
      </c>
      <c r="P171" s="77">
        <f t="shared" si="16"/>
        <v>2.4444444444444438</v>
      </c>
      <c r="Q171" s="77">
        <f t="shared" si="17"/>
        <v>-6.8888888888888902</v>
      </c>
      <c r="R171" s="83">
        <f>+'ROSALPI '!T151+ZAMORA!U169+PARIS!T174</f>
        <v>0</v>
      </c>
      <c r="S171" s="66">
        <v>108</v>
      </c>
      <c r="T171" s="66">
        <v>2808000</v>
      </c>
    </row>
    <row r="172" spans="2:20" ht="14.25" customHeight="1">
      <c r="B172" s="67">
        <v>103109206</v>
      </c>
      <c r="C172" s="67" t="s">
        <v>55</v>
      </c>
      <c r="D172" s="67" t="s">
        <v>44</v>
      </c>
      <c r="E172" s="75">
        <f>'ROSALPI '!E152+ZAMORA!F170+PARIS!F175</f>
        <v>0</v>
      </c>
      <c r="F172" s="75">
        <f>'ROSALPI '!F152+ZAMORA!G170+PARIS!G175</f>
        <v>0</v>
      </c>
      <c r="G172" s="75">
        <f>'ROSALPI '!G152+ZAMORA!H170+PARIS!H175</f>
        <v>0</v>
      </c>
      <c r="H172" s="75">
        <f>'ROSALPI '!H152+ZAMORA!I170+PARIS!I175</f>
        <v>0</v>
      </c>
      <c r="I172" s="75">
        <f>'ROSALPI '!I152+ZAMORA!J170+PARIS!J175</f>
        <v>0</v>
      </c>
      <c r="J172" s="75">
        <f>'ROSALPI '!J152+ZAMORA!K170+PARIS!K175</f>
        <v>0</v>
      </c>
      <c r="K172" s="77">
        <f t="shared" si="12"/>
        <v>0</v>
      </c>
      <c r="L172" s="81">
        <f>'ROSALPI '!L152+ZAMORA!M170+PARIS!M175</f>
        <v>0</v>
      </c>
      <c r="M172" s="77">
        <f t="shared" si="13"/>
        <v>0</v>
      </c>
      <c r="N172" s="77">
        <f t="shared" si="14"/>
        <v>0</v>
      </c>
      <c r="O172" s="77" t="str">
        <f t="shared" si="15"/>
        <v/>
      </c>
      <c r="P172" s="77">
        <f t="shared" si="16"/>
        <v>0</v>
      </c>
      <c r="Q172" s="77">
        <f t="shared" si="17"/>
        <v>0</v>
      </c>
      <c r="R172" s="83">
        <f>+'ROSALPI '!T152+ZAMORA!U170+PARIS!T175</f>
        <v>0</v>
      </c>
      <c r="S172" s="66">
        <v>665</v>
      </c>
      <c r="T172" s="66">
        <v>93100</v>
      </c>
    </row>
    <row r="173" spans="2:20" ht="14.25" customHeight="1">
      <c r="B173" s="67">
        <v>103109205</v>
      </c>
      <c r="C173" s="67" t="s">
        <v>359</v>
      </c>
      <c r="D173" s="76" t="s">
        <v>428</v>
      </c>
      <c r="E173" s="75">
        <f>'ROSALPI '!E153+ZAMORA!F171+PARIS!F176</f>
        <v>180</v>
      </c>
      <c r="F173" s="75">
        <f>'ROSALPI '!F153+ZAMORA!G171+PARIS!G176</f>
        <v>150</v>
      </c>
      <c r="G173" s="75">
        <f>'ROSALPI '!G153+ZAMORA!H171+PARIS!H176</f>
        <v>150</v>
      </c>
      <c r="H173" s="75">
        <f>'ROSALPI '!H153+ZAMORA!I171+PARIS!I176</f>
        <v>240</v>
      </c>
      <c r="I173" s="75">
        <f>'ROSALPI '!I153+ZAMORA!J171+PARIS!J176</f>
        <v>270</v>
      </c>
      <c r="J173" s="75">
        <f>'ROSALPI '!J153+ZAMORA!K171+PARIS!K176</f>
        <v>300</v>
      </c>
      <c r="K173" s="77">
        <f t="shared" si="12"/>
        <v>215</v>
      </c>
      <c r="L173" s="81">
        <f>'ROSALPI '!L153+ZAMORA!M171+PARIS!M176</f>
        <v>360</v>
      </c>
      <c r="M173" s="77">
        <f t="shared" si="13"/>
        <v>107.49999999999989</v>
      </c>
      <c r="N173" s="77">
        <f t="shared" si="14"/>
        <v>214.99999999999989</v>
      </c>
      <c r="O173" s="77" t="str">
        <f t="shared" si="15"/>
        <v/>
      </c>
      <c r="P173" s="77">
        <f t="shared" si="16"/>
        <v>394.16666666666657</v>
      </c>
      <c r="Q173" s="77">
        <f t="shared" si="17"/>
        <v>141.66666666666657</v>
      </c>
      <c r="R173" s="83">
        <f>+'ROSALPI '!T153+ZAMORA!U171+PARIS!T176</f>
        <v>0</v>
      </c>
      <c r="S173" s="66">
        <v>29511</v>
      </c>
      <c r="T173" s="66">
        <v>1623105</v>
      </c>
    </row>
    <row r="174" spans="2:20" ht="14.25" customHeight="1">
      <c r="B174" s="75">
        <v>103107330</v>
      </c>
      <c r="C174" s="75" t="s">
        <v>384</v>
      </c>
      <c r="D174" s="75" t="s">
        <v>11</v>
      </c>
      <c r="E174" s="75">
        <f>'ROSALPI '!E154+ZAMORA!F172+PARIS!F177</f>
        <v>28440</v>
      </c>
      <c r="F174" s="75">
        <f>'ROSALPI '!F154+ZAMORA!G172+PARIS!G177</f>
        <v>21975</v>
      </c>
      <c r="G174" s="75">
        <f>'ROSALPI '!G154+ZAMORA!H172+PARIS!H177</f>
        <v>22170</v>
      </c>
      <c r="H174" s="75">
        <f>'ROSALPI '!H154+ZAMORA!I172+PARIS!I177</f>
        <v>21570</v>
      </c>
      <c r="I174" s="75">
        <f>'ROSALPI '!I154+ZAMORA!J172+PARIS!J177</f>
        <v>22218</v>
      </c>
      <c r="J174" s="75">
        <f>'ROSALPI '!J154+ZAMORA!K172+PARIS!K177</f>
        <v>29955</v>
      </c>
      <c r="K174" s="77">
        <f t="shared" si="12"/>
        <v>24388</v>
      </c>
      <c r="L174" s="81">
        <f>'ROSALPI '!L154+ZAMORA!M172+PARIS!M177</f>
        <v>22378</v>
      </c>
      <c r="M174" s="77">
        <f t="shared" si="13"/>
        <v>12193.999999999987</v>
      </c>
      <c r="N174" s="77">
        <f t="shared" si="14"/>
        <v>24387.999999999985</v>
      </c>
      <c r="O174" s="77" t="str">
        <f t="shared" si="15"/>
        <v>*</v>
      </c>
      <c r="P174" s="77">
        <f t="shared" si="16"/>
        <v>44711.333333333321</v>
      </c>
      <c r="Q174" s="77">
        <f t="shared" si="17"/>
        <v>34527.333333333321</v>
      </c>
      <c r="R174" s="83">
        <f>+'ROSALPI '!T154+ZAMORA!U172+PARIS!T177</f>
        <v>20000</v>
      </c>
      <c r="S174" s="66">
        <v>0</v>
      </c>
      <c r="T174" s="66">
        <v>0</v>
      </c>
    </row>
    <row r="175" spans="2:20" ht="14.25" customHeight="1">
      <c r="B175" s="67">
        <v>103109006</v>
      </c>
      <c r="C175" s="67" t="s">
        <v>152</v>
      </c>
      <c r="D175" s="67" t="s">
        <v>435</v>
      </c>
      <c r="E175" s="75">
        <f>'ROSALPI '!E155+ZAMORA!F173+PARIS!F178</f>
        <v>0</v>
      </c>
      <c r="F175" s="75">
        <f>'ROSALPI '!F155+ZAMORA!G173+PARIS!G178</f>
        <v>0</v>
      </c>
      <c r="G175" s="75">
        <f>'ROSALPI '!G155+ZAMORA!H173+PARIS!H178</f>
        <v>0</v>
      </c>
      <c r="H175" s="75">
        <f>'ROSALPI '!H155+ZAMORA!I173+PARIS!I178</f>
        <v>0</v>
      </c>
      <c r="I175" s="75">
        <f>'ROSALPI '!I155+ZAMORA!J173+PARIS!J178</f>
        <v>0</v>
      </c>
      <c r="J175" s="75">
        <f>'ROSALPI '!J155+ZAMORA!K173+PARIS!K178</f>
        <v>0</v>
      </c>
      <c r="K175" s="77">
        <f t="shared" si="12"/>
        <v>0</v>
      </c>
      <c r="L175" s="81">
        <f>'ROSALPI '!L155+ZAMORA!M173+PARIS!M178</f>
        <v>2</v>
      </c>
      <c r="M175" s="77">
        <f t="shared" si="13"/>
        <v>0</v>
      </c>
      <c r="N175" s="77">
        <f t="shared" si="14"/>
        <v>0</v>
      </c>
      <c r="O175" s="77" t="str">
        <f t="shared" si="15"/>
        <v/>
      </c>
      <c r="P175" s="77">
        <f t="shared" si="16"/>
        <v>0</v>
      </c>
      <c r="Q175" s="77">
        <f t="shared" si="17"/>
        <v>-2</v>
      </c>
      <c r="R175" s="83">
        <f>+'ROSALPI '!T155+ZAMORA!U173+PARIS!T178</f>
        <v>0</v>
      </c>
      <c r="S175" s="66">
        <v>53</v>
      </c>
      <c r="T175" s="66">
        <v>0</v>
      </c>
    </row>
    <row r="176" spans="2:20" ht="14.25" customHeight="1">
      <c r="B176" s="75">
        <v>103118271</v>
      </c>
      <c r="C176" s="140" t="s">
        <v>385</v>
      </c>
      <c r="D176" s="75" t="s">
        <v>6</v>
      </c>
      <c r="E176" s="75" t="e">
        <f>'ROSALPI '!#REF!+ZAMORA!F174+PARIS!F179</f>
        <v>#REF!</v>
      </c>
      <c r="F176" s="75" t="e">
        <f>'ROSALPI '!#REF!+ZAMORA!G174+PARIS!G179</f>
        <v>#REF!</v>
      </c>
      <c r="G176" s="75" t="e">
        <f>'ROSALPI '!#REF!+ZAMORA!H174+PARIS!H179</f>
        <v>#REF!</v>
      </c>
      <c r="H176" s="75" t="e">
        <f>'ROSALPI '!#REF!+ZAMORA!I174+PARIS!I179</f>
        <v>#REF!</v>
      </c>
      <c r="I176" s="75" t="e">
        <f>'ROSALPI '!#REF!+ZAMORA!J174+PARIS!J179</f>
        <v>#REF!</v>
      </c>
      <c r="J176" s="75" t="e">
        <f>'ROSALPI '!#REF!+ZAMORA!K174+PARIS!K179</f>
        <v>#REF!</v>
      </c>
      <c r="K176" s="77" t="e">
        <f t="shared" si="12"/>
        <v>#REF!</v>
      </c>
      <c r="L176" s="81" t="e">
        <f>'ROSALPI '!#REF!+ZAMORA!M174+PARIS!M179</f>
        <v>#REF!</v>
      </c>
      <c r="M176" s="77" t="e">
        <f t="shared" si="13"/>
        <v>#REF!</v>
      </c>
      <c r="N176" s="77" t="e">
        <f t="shared" si="14"/>
        <v>#REF!</v>
      </c>
      <c r="O176" s="77" t="e">
        <f t="shared" si="15"/>
        <v>#REF!</v>
      </c>
      <c r="P176" s="77" t="e">
        <f t="shared" si="16"/>
        <v>#REF!</v>
      </c>
      <c r="Q176" s="77" t="e">
        <f t="shared" si="17"/>
        <v>#REF!</v>
      </c>
      <c r="R176" s="83" t="e">
        <f>+'ROSALPI '!#REF!+ZAMORA!U174+PARIS!T179</f>
        <v>#REF!</v>
      </c>
      <c r="S176" s="66">
        <v>0</v>
      </c>
      <c r="T176" s="66">
        <v>0</v>
      </c>
    </row>
    <row r="177" spans="2:20" ht="14.25" customHeight="1">
      <c r="B177" s="67">
        <v>103118272</v>
      </c>
      <c r="C177" s="67" t="s">
        <v>487</v>
      </c>
      <c r="D177" s="67" t="s">
        <v>44</v>
      </c>
      <c r="E177" s="75">
        <f>'ROSALPI '!E156+ZAMORA!F175+PARIS!F180</f>
        <v>0</v>
      </c>
      <c r="F177" s="75">
        <f>'ROSALPI '!F156+ZAMORA!G175+PARIS!G180</f>
        <v>0</v>
      </c>
      <c r="G177" s="75">
        <f>'ROSALPI '!G156+ZAMORA!H175+PARIS!H180</f>
        <v>0</v>
      </c>
      <c r="H177" s="75">
        <f>'ROSALPI '!H156+ZAMORA!I175+PARIS!I180</f>
        <v>0</v>
      </c>
      <c r="I177" s="75">
        <f>'ROSALPI '!I156+ZAMORA!J175+PARIS!J180</f>
        <v>0</v>
      </c>
      <c r="J177" s="75">
        <f>'ROSALPI '!J156+ZAMORA!K175+PARIS!K180</f>
        <v>0</v>
      </c>
      <c r="K177" s="77">
        <f t="shared" si="12"/>
        <v>0</v>
      </c>
      <c r="L177" s="81">
        <f>'ROSALPI '!L156+ZAMORA!M175+PARIS!M180</f>
        <v>140</v>
      </c>
      <c r="M177" s="77">
        <f t="shared" si="13"/>
        <v>0</v>
      </c>
      <c r="N177" s="77">
        <f t="shared" si="14"/>
        <v>0</v>
      </c>
      <c r="O177" s="77" t="str">
        <f t="shared" si="15"/>
        <v/>
      </c>
      <c r="P177" s="77">
        <f t="shared" si="16"/>
        <v>0</v>
      </c>
      <c r="Q177" s="77">
        <f t="shared" si="17"/>
        <v>-140</v>
      </c>
      <c r="R177" s="83">
        <f>+'ROSALPI '!T156+ZAMORA!U175+PARIS!T180</f>
        <v>0</v>
      </c>
      <c r="S177" s="66">
        <v>357</v>
      </c>
      <c r="T177" s="66">
        <v>124950</v>
      </c>
    </row>
    <row r="178" spans="2:20" ht="14.25" customHeight="1">
      <c r="B178" s="67">
        <v>103118252</v>
      </c>
      <c r="C178" s="67" t="s">
        <v>304</v>
      </c>
      <c r="D178" s="67" t="s">
        <v>44</v>
      </c>
      <c r="E178" s="75">
        <f>'ROSALPI '!E157+ZAMORA!F176+PARIS!F181</f>
        <v>0</v>
      </c>
      <c r="F178" s="75">
        <f>'ROSALPI '!F157+ZAMORA!G176+PARIS!G181</f>
        <v>0</v>
      </c>
      <c r="G178" s="75">
        <f>'ROSALPI '!G157+ZAMORA!H176+PARIS!H181</f>
        <v>0</v>
      </c>
      <c r="H178" s="75">
        <f>'ROSALPI '!H157+ZAMORA!I176+PARIS!I181</f>
        <v>0</v>
      </c>
      <c r="I178" s="75">
        <f>'ROSALPI '!I157+ZAMORA!J176+PARIS!J181</f>
        <v>0</v>
      </c>
      <c r="J178" s="75">
        <f>'ROSALPI '!J157+ZAMORA!K176+PARIS!K181</f>
        <v>0</v>
      </c>
      <c r="K178" s="77">
        <f t="shared" si="12"/>
        <v>0</v>
      </c>
      <c r="L178" s="81">
        <f>'ROSALPI '!L157+ZAMORA!M176+PARIS!M181</f>
        <v>0</v>
      </c>
      <c r="M178" s="77">
        <f t="shared" si="13"/>
        <v>0</v>
      </c>
      <c r="N178" s="77">
        <f t="shared" si="14"/>
        <v>0</v>
      </c>
      <c r="O178" s="77" t="str">
        <f t="shared" si="15"/>
        <v/>
      </c>
      <c r="P178" s="77">
        <f t="shared" si="16"/>
        <v>0</v>
      </c>
      <c r="Q178" s="77">
        <f t="shared" si="17"/>
        <v>0</v>
      </c>
      <c r="R178" s="83">
        <f>+'ROSALPI '!T157+ZAMORA!U176+PARIS!T181</f>
        <v>0</v>
      </c>
      <c r="S178" s="66">
        <v>0</v>
      </c>
      <c r="T178" s="66">
        <v>0</v>
      </c>
    </row>
    <row r="179" spans="2:20" ht="14.25" customHeight="1">
      <c r="B179" s="75">
        <v>103118293</v>
      </c>
      <c r="C179" s="140" t="s">
        <v>386</v>
      </c>
      <c r="D179" s="75" t="s">
        <v>6</v>
      </c>
      <c r="E179" s="75" t="e">
        <f>'ROSALPI '!#REF!+ZAMORA!F177+PARIS!F182</f>
        <v>#REF!</v>
      </c>
      <c r="F179" s="75" t="e">
        <f>'ROSALPI '!#REF!+ZAMORA!G177+PARIS!G182</f>
        <v>#REF!</v>
      </c>
      <c r="G179" s="75" t="e">
        <f>'ROSALPI '!#REF!+ZAMORA!H177+PARIS!H182</f>
        <v>#REF!</v>
      </c>
      <c r="H179" s="75" t="e">
        <f>'ROSALPI '!#REF!+ZAMORA!I177+PARIS!I182</f>
        <v>#REF!</v>
      </c>
      <c r="I179" s="75" t="e">
        <f>'ROSALPI '!#REF!+ZAMORA!J177+PARIS!J182</f>
        <v>#REF!</v>
      </c>
      <c r="J179" s="75" t="e">
        <f>'ROSALPI '!#REF!+ZAMORA!K177+PARIS!K182</f>
        <v>#REF!</v>
      </c>
      <c r="K179" s="77" t="e">
        <f t="shared" si="12"/>
        <v>#REF!</v>
      </c>
      <c r="L179" s="81" t="e">
        <f>'ROSALPI '!#REF!+ZAMORA!M177+PARIS!M182</f>
        <v>#REF!</v>
      </c>
      <c r="M179" s="77" t="e">
        <f t="shared" si="13"/>
        <v>#REF!</v>
      </c>
      <c r="N179" s="77" t="e">
        <f t="shared" si="14"/>
        <v>#REF!</v>
      </c>
      <c r="O179" s="77" t="e">
        <f t="shared" si="15"/>
        <v>#REF!</v>
      </c>
      <c r="P179" s="77" t="e">
        <f t="shared" si="16"/>
        <v>#REF!</v>
      </c>
      <c r="Q179" s="77" t="e">
        <f t="shared" si="17"/>
        <v>#REF!</v>
      </c>
      <c r="R179" s="83" t="e">
        <f>+'ROSALPI '!#REF!+ZAMORA!U177+PARIS!T182</f>
        <v>#REF!</v>
      </c>
      <c r="S179" s="66">
        <v>0</v>
      </c>
      <c r="T179" s="66">
        <v>0</v>
      </c>
    </row>
    <row r="180" spans="2:20" ht="14.25" customHeight="1">
      <c r="B180" s="67">
        <v>103118294</v>
      </c>
      <c r="C180" s="146" t="s">
        <v>202</v>
      </c>
      <c r="D180" s="67" t="s">
        <v>44</v>
      </c>
      <c r="E180" s="75">
        <f>'ROSALPI '!E158+ZAMORA!F178+PARIS!F183</f>
        <v>0</v>
      </c>
      <c r="F180" s="75">
        <f>'ROSALPI '!F158+ZAMORA!G178+PARIS!G183</f>
        <v>0</v>
      </c>
      <c r="G180" s="75">
        <f>'ROSALPI '!G158+ZAMORA!H178+PARIS!H183</f>
        <v>0</v>
      </c>
      <c r="H180" s="75">
        <f>'ROSALPI '!H158+ZAMORA!I178+PARIS!I183</f>
        <v>2</v>
      </c>
      <c r="I180" s="75">
        <f>'ROSALPI '!I158+ZAMORA!J178+PARIS!J183</f>
        <v>3</v>
      </c>
      <c r="J180" s="75">
        <f>'ROSALPI '!J158+ZAMORA!K178+PARIS!K183</f>
        <v>3</v>
      </c>
      <c r="K180" s="77">
        <f t="shared" si="12"/>
        <v>1.3333333333333333</v>
      </c>
      <c r="L180" s="81">
        <f>'ROSALPI '!L158+ZAMORA!M178+PARIS!M183</f>
        <v>2</v>
      </c>
      <c r="M180" s="77">
        <f t="shared" si="13"/>
        <v>0.66666666666666596</v>
      </c>
      <c r="N180" s="77">
        <f t="shared" si="14"/>
        <v>1.3333333333333326</v>
      </c>
      <c r="O180" s="77" t="str">
        <f t="shared" si="15"/>
        <v/>
      </c>
      <c r="P180" s="77">
        <f t="shared" si="16"/>
        <v>2.4444444444444438</v>
      </c>
      <c r="Q180" s="77">
        <f t="shared" si="17"/>
        <v>1.1111111111111103</v>
      </c>
      <c r="R180" s="83">
        <f>+'ROSALPI '!T158+ZAMORA!U178+PARIS!T183</f>
        <v>2</v>
      </c>
      <c r="S180" s="66">
        <v>0</v>
      </c>
      <c r="T180" s="66">
        <v>0</v>
      </c>
    </row>
    <row r="181" spans="2:20" ht="14.25" customHeight="1">
      <c r="B181" s="75">
        <v>103118382</v>
      </c>
      <c r="C181" s="147" t="s">
        <v>305</v>
      </c>
      <c r="D181" s="75" t="s">
        <v>44</v>
      </c>
      <c r="E181" s="75">
        <f>'ROSALPI '!E159+ZAMORA!F179+PARIS!F184</f>
        <v>135</v>
      </c>
      <c r="F181" s="75">
        <f>'ROSALPI '!F159+ZAMORA!G179+PARIS!G184</f>
        <v>125</v>
      </c>
      <c r="G181" s="75">
        <f>'ROSALPI '!G159+ZAMORA!H179+PARIS!H184</f>
        <v>114</v>
      </c>
      <c r="H181" s="75">
        <f>'ROSALPI '!H159+ZAMORA!I179+PARIS!I184</f>
        <v>122</v>
      </c>
      <c r="I181" s="75">
        <f>'ROSALPI '!I159+ZAMORA!J179+PARIS!J184</f>
        <v>103</v>
      </c>
      <c r="J181" s="75">
        <f>'ROSALPI '!J159+ZAMORA!K179+PARIS!K184</f>
        <v>150</v>
      </c>
      <c r="K181" s="77">
        <f t="shared" si="12"/>
        <v>124.83333333333333</v>
      </c>
      <c r="L181" s="81">
        <f>'ROSALPI '!L159+ZAMORA!M179+PARIS!M184</f>
        <v>134</v>
      </c>
      <c r="M181" s="77">
        <f t="shared" si="13"/>
        <v>62.416666666666607</v>
      </c>
      <c r="N181" s="77">
        <f t="shared" si="14"/>
        <v>124.83333333333326</v>
      </c>
      <c r="O181" s="77" t="str">
        <f t="shared" si="15"/>
        <v/>
      </c>
      <c r="P181" s="77">
        <f t="shared" si="16"/>
        <v>228.86111111111103</v>
      </c>
      <c r="Q181" s="77">
        <f t="shared" si="17"/>
        <v>157.27777777777769</v>
      </c>
      <c r="R181" s="83">
        <f>+'ROSALPI '!T159+ZAMORA!U179+PARIS!T184</f>
        <v>100</v>
      </c>
      <c r="S181" s="66">
        <v>0</v>
      </c>
      <c r="T181" s="66">
        <v>0</v>
      </c>
    </row>
    <row r="182" spans="2:20" ht="14.25" customHeight="1">
      <c r="B182" s="67">
        <v>103104445</v>
      </c>
      <c r="C182" s="67" t="s">
        <v>101</v>
      </c>
      <c r="D182" s="67" t="s">
        <v>44</v>
      </c>
      <c r="E182" s="75">
        <f>'ROSALPI '!E160+ZAMORA!F180+PARIS!F185</f>
        <v>945</v>
      </c>
      <c r="F182" s="75">
        <f>'ROSALPI '!F160+ZAMORA!G180+PARIS!G185</f>
        <v>603</v>
      </c>
      <c r="G182" s="75">
        <f>'ROSALPI '!G160+ZAMORA!H180+PARIS!H185</f>
        <v>523</v>
      </c>
      <c r="H182" s="75">
        <f>'ROSALPI '!H160+ZAMORA!I180+PARIS!I185</f>
        <v>500</v>
      </c>
      <c r="I182" s="75">
        <f>'ROSALPI '!I160+ZAMORA!J180+PARIS!J185</f>
        <v>800</v>
      </c>
      <c r="J182" s="75">
        <f>'ROSALPI '!J160+ZAMORA!K180+PARIS!K185</f>
        <v>781</v>
      </c>
      <c r="K182" s="77">
        <f t="shared" si="12"/>
        <v>692</v>
      </c>
      <c r="L182" s="81">
        <f>'ROSALPI '!L160+ZAMORA!M180+PARIS!M185</f>
        <v>1096</v>
      </c>
      <c r="M182" s="77">
        <f t="shared" si="13"/>
        <v>345.9999999999996</v>
      </c>
      <c r="N182" s="77">
        <f t="shared" si="14"/>
        <v>691.99999999999955</v>
      </c>
      <c r="O182" s="77" t="str">
        <f t="shared" si="15"/>
        <v/>
      </c>
      <c r="P182" s="77">
        <f t="shared" si="16"/>
        <v>1268.6666666666663</v>
      </c>
      <c r="Q182" s="77">
        <f t="shared" si="17"/>
        <v>518.66666666666629</v>
      </c>
      <c r="R182" s="83">
        <f>+'ROSALPI '!T160+ZAMORA!U180+PARIS!T185</f>
        <v>100</v>
      </c>
      <c r="S182" s="66">
        <v>437</v>
      </c>
      <c r="T182" s="66">
        <v>205390</v>
      </c>
    </row>
    <row r="183" spans="2:20" ht="14.25" customHeight="1">
      <c r="B183" s="75">
        <v>103113373</v>
      </c>
      <c r="C183" s="140" t="s">
        <v>289</v>
      </c>
      <c r="D183" s="75" t="s">
        <v>45</v>
      </c>
      <c r="E183" s="75" t="e">
        <f>'ROSALPI '!#REF!+ZAMORA!F181+PARIS!F186</f>
        <v>#REF!</v>
      </c>
      <c r="F183" s="75" t="e">
        <f>'ROSALPI '!#REF!+ZAMORA!G181+PARIS!G186</f>
        <v>#REF!</v>
      </c>
      <c r="G183" s="75" t="e">
        <f>'ROSALPI '!#REF!+ZAMORA!H181+PARIS!H186</f>
        <v>#REF!</v>
      </c>
      <c r="H183" s="75" t="e">
        <f>'ROSALPI '!#REF!+ZAMORA!I181+PARIS!I186</f>
        <v>#REF!</v>
      </c>
      <c r="I183" s="75" t="e">
        <f>'ROSALPI '!#REF!+ZAMORA!J181+PARIS!J186</f>
        <v>#REF!</v>
      </c>
      <c r="J183" s="75" t="e">
        <f>'ROSALPI '!#REF!+ZAMORA!K181+PARIS!K186</f>
        <v>#REF!</v>
      </c>
      <c r="K183" s="77" t="e">
        <f t="shared" si="12"/>
        <v>#REF!</v>
      </c>
      <c r="L183" s="81" t="e">
        <f>'ROSALPI '!#REF!+ZAMORA!M181+PARIS!M186</f>
        <v>#REF!</v>
      </c>
      <c r="M183" s="77" t="e">
        <f t="shared" si="13"/>
        <v>#REF!</v>
      </c>
      <c r="N183" s="77" t="e">
        <f t="shared" si="14"/>
        <v>#REF!</v>
      </c>
      <c r="O183" s="77" t="e">
        <f t="shared" si="15"/>
        <v>#REF!</v>
      </c>
      <c r="P183" s="77" t="e">
        <f t="shared" si="16"/>
        <v>#REF!</v>
      </c>
      <c r="Q183" s="77" t="e">
        <f t="shared" si="17"/>
        <v>#REF!</v>
      </c>
      <c r="R183" s="83" t="e">
        <f>+'ROSALPI '!#REF!+ZAMORA!U181+PARIS!T186</f>
        <v>#REF!</v>
      </c>
      <c r="S183" s="66">
        <v>0</v>
      </c>
      <c r="T183" s="66">
        <v>0</v>
      </c>
    </row>
    <row r="184" spans="2:20" ht="14.25" customHeight="1">
      <c r="B184" s="75">
        <v>103112082</v>
      </c>
      <c r="C184" s="140" t="s">
        <v>387</v>
      </c>
      <c r="D184" s="75" t="s">
        <v>6</v>
      </c>
      <c r="E184" s="75" t="e">
        <f>'ROSALPI '!#REF!+ZAMORA!F182+PARIS!F187</f>
        <v>#REF!</v>
      </c>
      <c r="F184" s="75" t="e">
        <f>'ROSALPI '!#REF!+ZAMORA!G182+PARIS!G187</f>
        <v>#REF!</v>
      </c>
      <c r="G184" s="75" t="e">
        <f>'ROSALPI '!#REF!+ZAMORA!H182+PARIS!H187</f>
        <v>#REF!</v>
      </c>
      <c r="H184" s="75" t="e">
        <f>'ROSALPI '!#REF!+ZAMORA!I182+PARIS!I187</f>
        <v>#REF!</v>
      </c>
      <c r="I184" s="75" t="e">
        <f>'ROSALPI '!#REF!+ZAMORA!J182+PARIS!J187</f>
        <v>#REF!</v>
      </c>
      <c r="J184" s="75" t="e">
        <f>'ROSALPI '!#REF!+ZAMORA!K182+PARIS!K187</f>
        <v>#REF!</v>
      </c>
      <c r="K184" s="77" t="e">
        <f t="shared" si="12"/>
        <v>#REF!</v>
      </c>
      <c r="L184" s="81" t="e">
        <f>'ROSALPI '!#REF!+ZAMORA!M182+PARIS!M187</f>
        <v>#REF!</v>
      </c>
      <c r="M184" s="77" t="e">
        <f t="shared" si="13"/>
        <v>#REF!</v>
      </c>
      <c r="N184" s="77" t="e">
        <f t="shared" si="14"/>
        <v>#REF!</v>
      </c>
      <c r="O184" s="77" t="e">
        <f t="shared" si="15"/>
        <v>#REF!</v>
      </c>
      <c r="P184" s="77" t="e">
        <f t="shared" si="16"/>
        <v>#REF!</v>
      </c>
      <c r="Q184" s="77" t="e">
        <f t="shared" si="17"/>
        <v>#REF!</v>
      </c>
      <c r="R184" s="83" t="e">
        <f>+'ROSALPI '!#REF!+ZAMORA!U182+PARIS!T187</f>
        <v>#REF!</v>
      </c>
      <c r="S184" s="66">
        <v>0</v>
      </c>
      <c r="T184" s="66">
        <v>0</v>
      </c>
    </row>
    <row r="185" spans="2:20" ht="14.25" customHeight="1">
      <c r="B185" s="67">
        <v>103118210</v>
      </c>
      <c r="C185" s="67" t="s">
        <v>198</v>
      </c>
      <c r="D185" s="67" t="s">
        <v>44</v>
      </c>
      <c r="E185" s="75">
        <f>'ROSALPI '!E161+ZAMORA!F183+PARIS!F188</f>
        <v>239</v>
      </c>
      <c r="F185" s="75">
        <f>'ROSALPI '!F161+ZAMORA!G183+PARIS!G188</f>
        <v>110</v>
      </c>
      <c r="G185" s="75">
        <f>'ROSALPI '!G161+ZAMORA!H183+PARIS!H188</f>
        <v>85</v>
      </c>
      <c r="H185" s="75">
        <f>'ROSALPI '!H161+ZAMORA!I183+PARIS!I188</f>
        <v>94</v>
      </c>
      <c r="I185" s="75">
        <f>'ROSALPI '!I161+ZAMORA!J183+PARIS!J188</f>
        <v>110</v>
      </c>
      <c r="J185" s="75">
        <f>'ROSALPI '!J161+ZAMORA!K183+PARIS!K188</f>
        <v>218</v>
      </c>
      <c r="K185" s="77">
        <f t="shared" si="12"/>
        <v>142.66666666666666</v>
      </c>
      <c r="L185" s="81">
        <f>'ROSALPI '!L161+ZAMORA!M183+PARIS!M188</f>
        <v>96</v>
      </c>
      <c r="M185" s="77">
        <f t="shared" si="13"/>
        <v>71.333333333333258</v>
      </c>
      <c r="N185" s="77">
        <f t="shared" si="14"/>
        <v>142.66666666666657</v>
      </c>
      <c r="O185" s="77" t="str">
        <f t="shared" si="15"/>
        <v>*</v>
      </c>
      <c r="P185" s="77">
        <f t="shared" si="16"/>
        <v>261.55555555555549</v>
      </c>
      <c r="Q185" s="77">
        <f t="shared" si="17"/>
        <v>236.8888888888888</v>
      </c>
      <c r="R185" s="83">
        <f>+'ROSALPI '!T161+ZAMORA!U183+PARIS!T188</f>
        <v>200</v>
      </c>
      <c r="S185" s="66">
        <v>51</v>
      </c>
      <c r="T185" s="66">
        <v>668100</v>
      </c>
    </row>
    <row r="186" spans="2:20" ht="14.25" customHeight="1">
      <c r="B186" s="67">
        <v>103118211</v>
      </c>
      <c r="C186" s="67" t="s">
        <v>236</v>
      </c>
      <c r="D186" s="76" t="s">
        <v>436</v>
      </c>
      <c r="E186" s="75">
        <f>'ROSALPI '!E162+ZAMORA!F184+PARIS!F189</f>
        <v>154</v>
      </c>
      <c r="F186" s="75">
        <f>'ROSALPI '!F162+ZAMORA!G184+PARIS!G189</f>
        <v>163</v>
      </c>
      <c r="G186" s="75">
        <f>'ROSALPI '!G162+ZAMORA!H184+PARIS!H189</f>
        <v>158</v>
      </c>
      <c r="H186" s="75">
        <f>'ROSALPI '!H162+ZAMORA!I184+PARIS!I189</f>
        <v>200</v>
      </c>
      <c r="I186" s="75">
        <f>'ROSALPI '!I162+ZAMORA!J184+PARIS!J189</f>
        <v>151</v>
      </c>
      <c r="J186" s="75">
        <f>'ROSALPI '!J162+ZAMORA!K184+PARIS!K189</f>
        <v>217</v>
      </c>
      <c r="K186" s="77">
        <f t="shared" si="12"/>
        <v>173.83333333333334</v>
      </c>
      <c r="L186" s="81">
        <f>'ROSALPI '!L162+ZAMORA!M184+PARIS!M189</f>
        <v>193</v>
      </c>
      <c r="M186" s="77">
        <f t="shared" si="13"/>
        <v>86.916666666666586</v>
      </c>
      <c r="N186" s="77">
        <f t="shared" si="14"/>
        <v>173.83333333333326</v>
      </c>
      <c r="O186" s="77" t="str">
        <f t="shared" si="15"/>
        <v/>
      </c>
      <c r="P186" s="77">
        <f t="shared" si="16"/>
        <v>318.6944444444444</v>
      </c>
      <c r="Q186" s="77">
        <f t="shared" si="17"/>
        <v>212.61111111111109</v>
      </c>
      <c r="R186" s="83">
        <f>+'ROSALPI '!T162+ZAMORA!U184+PARIS!T189</f>
        <v>90</v>
      </c>
      <c r="S186" s="66">
        <v>0</v>
      </c>
      <c r="T186" s="66">
        <v>0</v>
      </c>
    </row>
    <row r="187" spans="2:20" ht="14.25" customHeight="1">
      <c r="B187" s="67">
        <v>103107285</v>
      </c>
      <c r="C187" s="67" t="s">
        <v>274</v>
      </c>
      <c r="D187" s="67" t="s">
        <v>44</v>
      </c>
      <c r="E187" s="75">
        <f>'ROSALPI '!E163+ZAMORA!F185+PARIS!F190</f>
        <v>1636</v>
      </c>
      <c r="F187" s="75">
        <f>'ROSALPI '!F163+ZAMORA!G185+PARIS!G190</f>
        <v>1119</v>
      </c>
      <c r="G187" s="75">
        <f>'ROSALPI '!G163+ZAMORA!H185+PARIS!H190</f>
        <v>1332</v>
      </c>
      <c r="H187" s="75">
        <f>'ROSALPI '!H163+ZAMORA!I185+PARIS!I190</f>
        <v>1432</v>
      </c>
      <c r="I187" s="75">
        <f>'ROSALPI '!I163+ZAMORA!J185+PARIS!J190</f>
        <v>1118</v>
      </c>
      <c r="J187" s="75">
        <f>'ROSALPI '!J163+ZAMORA!K185+PARIS!K190</f>
        <v>1577</v>
      </c>
      <c r="K187" s="77">
        <f t="shared" si="12"/>
        <v>1369</v>
      </c>
      <c r="L187" s="81">
        <f>'ROSALPI '!L163+ZAMORA!M185+PARIS!M190</f>
        <v>2462</v>
      </c>
      <c r="M187" s="77">
        <f t="shared" si="13"/>
        <v>684.4999999999992</v>
      </c>
      <c r="N187" s="77">
        <f t="shared" si="14"/>
        <v>1368.9999999999991</v>
      </c>
      <c r="O187" s="77" t="str">
        <f t="shared" si="15"/>
        <v/>
      </c>
      <c r="P187" s="77">
        <f t="shared" si="16"/>
        <v>2509.8333333333326</v>
      </c>
      <c r="Q187" s="77">
        <f t="shared" si="17"/>
        <v>732.33333333333258</v>
      </c>
      <c r="R187" s="83">
        <f>+'ROSALPI '!T163+ZAMORA!U185+PARIS!T190</f>
        <v>0</v>
      </c>
      <c r="S187" s="66">
        <v>382</v>
      </c>
      <c r="T187" s="66">
        <v>0</v>
      </c>
    </row>
    <row r="188" spans="2:20" ht="14.25" customHeight="1">
      <c r="B188" s="67">
        <v>103107290</v>
      </c>
      <c r="C188" s="67" t="s">
        <v>133</v>
      </c>
      <c r="D188" s="67" t="s">
        <v>44</v>
      </c>
      <c r="E188" s="75">
        <f>'ROSALPI '!E164+ZAMORA!F186+PARIS!F191</f>
        <v>362</v>
      </c>
      <c r="F188" s="75">
        <f>'ROSALPI '!F164+ZAMORA!G186+PARIS!G191</f>
        <v>121</v>
      </c>
      <c r="G188" s="75">
        <f>'ROSALPI '!G164+ZAMORA!H186+PARIS!H191</f>
        <v>90</v>
      </c>
      <c r="H188" s="75">
        <f>'ROSALPI '!H164+ZAMORA!I186+PARIS!I191</f>
        <v>150</v>
      </c>
      <c r="I188" s="75">
        <f>'ROSALPI '!I164+ZAMORA!J186+PARIS!J191</f>
        <v>151</v>
      </c>
      <c r="J188" s="75">
        <f>'ROSALPI '!J164+ZAMORA!K186+PARIS!K191</f>
        <v>271</v>
      </c>
      <c r="K188" s="77">
        <f t="shared" si="12"/>
        <v>190.83333333333334</v>
      </c>
      <c r="L188" s="81">
        <f>'ROSALPI '!L164+ZAMORA!M186+PARIS!M191</f>
        <v>569</v>
      </c>
      <c r="M188" s="77">
        <f t="shared" si="13"/>
        <v>95.416666666666572</v>
      </c>
      <c r="N188" s="77">
        <f t="shared" si="14"/>
        <v>190.83333333333326</v>
      </c>
      <c r="O188" s="77" t="str">
        <f t="shared" si="15"/>
        <v/>
      </c>
      <c r="P188" s="77">
        <f t="shared" si="16"/>
        <v>349.86111111111103</v>
      </c>
      <c r="Q188" s="77">
        <f t="shared" si="17"/>
        <v>-123.72222222222229</v>
      </c>
      <c r="R188" s="83">
        <f>+'ROSALPI '!T164+ZAMORA!U186+PARIS!T191</f>
        <v>0</v>
      </c>
      <c r="S188" s="66">
        <v>35</v>
      </c>
      <c r="T188" s="66">
        <v>805000</v>
      </c>
    </row>
    <row r="189" spans="2:20" ht="14.25" customHeight="1">
      <c r="B189" s="67">
        <v>103108428</v>
      </c>
      <c r="C189" s="67" t="s">
        <v>148</v>
      </c>
      <c r="D189" s="67" t="s">
        <v>44</v>
      </c>
      <c r="E189" s="75">
        <f>'ROSALPI '!E165+ZAMORA!F187+PARIS!F192</f>
        <v>8</v>
      </c>
      <c r="F189" s="75">
        <f>'ROSALPI '!F165+ZAMORA!G187+PARIS!G192</f>
        <v>14</v>
      </c>
      <c r="G189" s="75">
        <f>'ROSALPI '!G165+ZAMORA!H187+PARIS!H192</f>
        <v>22</v>
      </c>
      <c r="H189" s="75">
        <f>'ROSALPI '!H165+ZAMORA!I187+PARIS!I192</f>
        <v>14</v>
      </c>
      <c r="I189" s="75">
        <f>'ROSALPI '!I165+ZAMORA!J187+PARIS!J192</f>
        <v>20</v>
      </c>
      <c r="J189" s="75">
        <f>'ROSALPI '!J165+ZAMORA!K187+PARIS!K192</f>
        <v>20</v>
      </c>
      <c r="K189" s="77">
        <f t="shared" si="12"/>
        <v>16.333333333333332</v>
      </c>
      <c r="L189" s="81">
        <f>'ROSALPI '!L165+ZAMORA!M187+PARIS!M192</f>
        <v>16</v>
      </c>
      <c r="M189" s="77">
        <f t="shared" si="13"/>
        <v>8.1666666666666572</v>
      </c>
      <c r="N189" s="77">
        <f t="shared" si="14"/>
        <v>16.333333333333321</v>
      </c>
      <c r="O189" s="77" t="str">
        <f t="shared" si="15"/>
        <v>*</v>
      </c>
      <c r="P189" s="77">
        <f t="shared" si="16"/>
        <v>29.944444444444432</v>
      </c>
      <c r="Q189" s="77">
        <f t="shared" si="17"/>
        <v>22.111111111111097</v>
      </c>
      <c r="R189" s="83">
        <f>+'ROSALPI '!T165+ZAMORA!U187+PARIS!T192</f>
        <v>15</v>
      </c>
      <c r="S189" s="66">
        <v>226</v>
      </c>
      <c r="T189" s="66">
        <v>813600</v>
      </c>
    </row>
    <row r="190" spans="2:20" ht="14.25" customHeight="1">
      <c r="B190" s="75">
        <v>103104215</v>
      </c>
      <c r="C190" s="75" t="s">
        <v>388</v>
      </c>
      <c r="D190" s="75" t="s">
        <v>12</v>
      </c>
      <c r="E190" s="75" t="e">
        <f>'ROSALPI '!#REF!+ZAMORA!F188+PARIS!F193</f>
        <v>#REF!</v>
      </c>
      <c r="F190" s="75" t="e">
        <f>'ROSALPI '!#REF!+ZAMORA!G188+PARIS!G193</f>
        <v>#REF!</v>
      </c>
      <c r="G190" s="75" t="e">
        <f>'ROSALPI '!#REF!+ZAMORA!H188+PARIS!H193</f>
        <v>#REF!</v>
      </c>
      <c r="H190" s="75" t="e">
        <f>'ROSALPI '!#REF!+ZAMORA!I188+PARIS!I193</f>
        <v>#REF!</v>
      </c>
      <c r="I190" s="75" t="e">
        <f>'ROSALPI '!#REF!+ZAMORA!J188+PARIS!J193</f>
        <v>#REF!</v>
      </c>
      <c r="J190" s="75" t="e">
        <f>'ROSALPI '!#REF!+ZAMORA!K188+PARIS!K193</f>
        <v>#REF!</v>
      </c>
      <c r="K190" s="77" t="e">
        <f t="shared" si="12"/>
        <v>#REF!</v>
      </c>
      <c r="L190" s="81" t="e">
        <f>'ROSALPI '!#REF!+ZAMORA!M188+PARIS!M193</f>
        <v>#REF!</v>
      </c>
      <c r="M190" s="77" t="e">
        <f t="shared" si="13"/>
        <v>#REF!</v>
      </c>
      <c r="N190" s="77" t="e">
        <f t="shared" si="14"/>
        <v>#REF!</v>
      </c>
      <c r="O190" s="77" t="e">
        <f t="shared" si="15"/>
        <v>#REF!</v>
      </c>
      <c r="P190" s="77" t="e">
        <f t="shared" si="16"/>
        <v>#REF!</v>
      </c>
      <c r="Q190" s="77" t="e">
        <f t="shared" si="17"/>
        <v>#REF!</v>
      </c>
      <c r="R190" s="83" t="e">
        <f>+'ROSALPI '!#REF!+ZAMORA!U188+PARIS!T193</f>
        <v>#REF!</v>
      </c>
      <c r="S190" s="66">
        <v>0</v>
      </c>
      <c r="T190" s="66">
        <v>0</v>
      </c>
    </row>
    <row r="191" spans="2:20" ht="14.25" customHeight="1">
      <c r="B191" s="75">
        <v>103112126</v>
      </c>
      <c r="C191" s="75" t="s">
        <v>389</v>
      </c>
      <c r="D191" s="76" t="s">
        <v>437</v>
      </c>
      <c r="E191" s="75" t="e">
        <f>'ROSALPI '!#REF!+ZAMORA!F189+PARIS!F194</f>
        <v>#REF!</v>
      </c>
      <c r="F191" s="75" t="e">
        <f>'ROSALPI '!#REF!+ZAMORA!G189+PARIS!G194</f>
        <v>#REF!</v>
      </c>
      <c r="G191" s="75" t="e">
        <f>'ROSALPI '!#REF!+ZAMORA!H189+PARIS!H194</f>
        <v>#REF!</v>
      </c>
      <c r="H191" s="75" t="e">
        <f>'ROSALPI '!#REF!+ZAMORA!I189+PARIS!I194</f>
        <v>#REF!</v>
      </c>
      <c r="I191" s="75" t="e">
        <f>'ROSALPI '!#REF!+ZAMORA!J189+PARIS!J194</f>
        <v>#REF!</v>
      </c>
      <c r="J191" s="75" t="e">
        <f>'ROSALPI '!#REF!+ZAMORA!K189+PARIS!K194</f>
        <v>#REF!</v>
      </c>
      <c r="K191" s="77" t="e">
        <f t="shared" si="12"/>
        <v>#REF!</v>
      </c>
      <c r="L191" s="81" t="e">
        <f>'ROSALPI '!#REF!+ZAMORA!M189+PARIS!M194</f>
        <v>#REF!</v>
      </c>
      <c r="M191" s="77" t="e">
        <f t="shared" si="13"/>
        <v>#REF!</v>
      </c>
      <c r="N191" s="77" t="e">
        <f t="shared" si="14"/>
        <v>#REF!</v>
      </c>
      <c r="O191" s="77" t="e">
        <f t="shared" si="15"/>
        <v>#REF!</v>
      </c>
      <c r="P191" s="77" t="e">
        <f t="shared" si="16"/>
        <v>#REF!</v>
      </c>
      <c r="Q191" s="77" t="e">
        <f t="shared" si="17"/>
        <v>#REF!</v>
      </c>
      <c r="R191" s="83" t="e">
        <f>+'ROSALPI '!#REF!+ZAMORA!U189+PARIS!T194</f>
        <v>#REF!</v>
      </c>
      <c r="S191" s="66">
        <v>10950</v>
      </c>
      <c r="T191" s="66">
        <v>54750</v>
      </c>
    </row>
    <row r="192" spans="2:20" ht="14.25" customHeight="1">
      <c r="B192" s="75">
        <v>103104217</v>
      </c>
      <c r="C192" s="75" t="s">
        <v>390</v>
      </c>
      <c r="D192" s="75" t="s">
        <v>12</v>
      </c>
      <c r="E192" s="75" t="e">
        <f>'ROSALPI '!#REF!+ZAMORA!F190+PARIS!F195</f>
        <v>#REF!</v>
      </c>
      <c r="F192" s="75" t="e">
        <f>'ROSALPI '!#REF!+ZAMORA!G190+PARIS!G195</f>
        <v>#REF!</v>
      </c>
      <c r="G192" s="75" t="e">
        <f>'ROSALPI '!#REF!+ZAMORA!H190+PARIS!H195</f>
        <v>#REF!</v>
      </c>
      <c r="H192" s="75" t="e">
        <f>'ROSALPI '!#REF!+ZAMORA!I190+PARIS!I195</f>
        <v>#REF!</v>
      </c>
      <c r="I192" s="75" t="e">
        <f>'ROSALPI '!#REF!+ZAMORA!J190+PARIS!J195</f>
        <v>#REF!</v>
      </c>
      <c r="J192" s="75" t="e">
        <f>'ROSALPI '!#REF!+ZAMORA!K190+PARIS!K195</f>
        <v>#REF!</v>
      </c>
      <c r="K192" s="77" t="e">
        <f t="shared" si="12"/>
        <v>#REF!</v>
      </c>
      <c r="L192" s="81" t="e">
        <f>'ROSALPI '!#REF!+ZAMORA!M190+PARIS!M195</f>
        <v>#REF!</v>
      </c>
      <c r="M192" s="77" t="e">
        <f t="shared" si="13"/>
        <v>#REF!</v>
      </c>
      <c r="N192" s="77" t="e">
        <f t="shared" si="14"/>
        <v>#REF!</v>
      </c>
      <c r="O192" s="77" t="e">
        <f t="shared" si="15"/>
        <v>#REF!</v>
      </c>
      <c r="P192" s="77" t="e">
        <f t="shared" si="16"/>
        <v>#REF!</v>
      </c>
      <c r="Q192" s="77" t="e">
        <f t="shared" si="17"/>
        <v>#REF!</v>
      </c>
      <c r="R192" s="83" t="e">
        <f>+'ROSALPI '!#REF!+ZAMORA!U190+PARIS!T195</f>
        <v>#REF!</v>
      </c>
      <c r="S192" s="66">
        <v>0</v>
      </c>
      <c r="T192" s="66">
        <v>0</v>
      </c>
    </row>
    <row r="193" spans="2:20" ht="14.25" customHeight="1">
      <c r="B193" s="67">
        <v>103104226</v>
      </c>
      <c r="C193" s="141" t="s">
        <v>95</v>
      </c>
      <c r="D193" s="67" t="s">
        <v>44</v>
      </c>
      <c r="E193" s="75">
        <f>'ROSALPI '!E166+ZAMORA!F191+PARIS!F196</f>
        <v>330</v>
      </c>
      <c r="F193" s="75">
        <f>'ROSALPI '!F166+ZAMORA!G191+PARIS!G196</f>
        <v>210</v>
      </c>
      <c r="G193" s="75">
        <f>'ROSALPI '!G166+ZAMORA!H191+PARIS!H196</f>
        <v>300</v>
      </c>
      <c r="H193" s="75">
        <f>'ROSALPI '!H166+ZAMORA!I191+PARIS!I196</f>
        <v>330</v>
      </c>
      <c r="I193" s="75">
        <f>'ROSALPI '!I166+ZAMORA!J191+PARIS!J196</f>
        <v>390</v>
      </c>
      <c r="J193" s="75">
        <f>'ROSALPI '!J166+ZAMORA!K191+PARIS!K196</f>
        <v>420</v>
      </c>
      <c r="K193" s="77">
        <f t="shared" si="12"/>
        <v>330</v>
      </c>
      <c r="L193" s="81">
        <f>'ROSALPI '!L166+ZAMORA!M191+PARIS!M196</f>
        <v>450</v>
      </c>
      <c r="M193" s="77">
        <f t="shared" si="13"/>
        <v>164.9999999999998</v>
      </c>
      <c r="N193" s="77">
        <f t="shared" si="14"/>
        <v>329.99999999999977</v>
      </c>
      <c r="O193" s="77" t="str">
        <f t="shared" si="15"/>
        <v/>
      </c>
      <c r="P193" s="77">
        <f t="shared" si="16"/>
        <v>604.99999999999977</v>
      </c>
      <c r="Q193" s="77">
        <f t="shared" si="17"/>
        <v>319.99999999999977</v>
      </c>
      <c r="R193" s="83">
        <f>+'ROSALPI '!T166+ZAMORA!U191+PARIS!T196</f>
        <v>100</v>
      </c>
      <c r="S193" s="66">
        <v>0</v>
      </c>
      <c r="T193" s="66">
        <v>0</v>
      </c>
    </row>
    <row r="194" spans="2:20" ht="14.25" customHeight="1">
      <c r="B194" s="67">
        <v>103112130</v>
      </c>
      <c r="C194" s="67" t="s">
        <v>163</v>
      </c>
      <c r="D194" s="76" t="s">
        <v>432</v>
      </c>
      <c r="E194" s="75">
        <f>'ROSALPI '!E167+ZAMORA!F192+PARIS!F197</f>
        <v>46</v>
      </c>
      <c r="F194" s="75">
        <f>'ROSALPI '!F167+ZAMORA!G192+PARIS!G197</f>
        <v>16</v>
      </c>
      <c r="G194" s="75">
        <f>'ROSALPI '!G167+ZAMORA!H192+PARIS!H197</f>
        <v>14</v>
      </c>
      <c r="H194" s="75">
        <f>'ROSALPI '!H167+ZAMORA!I192+PARIS!I197</f>
        <v>36</v>
      </c>
      <c r="I194" s="75">
        <f>'ROSALPI '!I167+ZAMORA!J192+PARIS!J197</f>
        <v>48</v>
      </c>
      <c r="J194" s="75">
        <f>'ROSALPI '!J167+ZAMORA!K192+PARIS!K197</f>
        <v>0</v>
      </c>
      <c r="K194" s="77">
        <f t="shared" si="12"/>
        <v>26.666666666666668</v>
      </c>
      <c r="L194" s="81">
        <f>'ROSALPI '!L167+ZAMORA!M192+PARIS!M197</f>
        <v>49</v>
      </c>
      <c r="M194" s="77">
        <f t="shared" si="13"/>
        <v>13.33333333333332</v>
      </c>
      <c r="N194" s="77">
        <f t="shared" si="14"/>
        <v>26.666666666666654</v>
      </c>
      <c r="O194" s="77" t="str">
        <f t="shared" si="15"/>
        <v/>
      </c>
      <c r="P194" s="77">
        <f t="shared" si="16"/>
        <v>48.888888888888879</v>
      </c>
      <c r="Q194" s="77">
        <f t="shared" si="17"/>
        <v>13.222222222222211</v>
      </c>
      <c r="R194" s="83">
        <f>+'ROSALPI '!T167+ZAMORA!U192+PARIS!T197</f>
        <v>20</v>
      </c>
      <c r="S194" s="66">
        <v>0</v>
      </c>
      <c r="T194" s="66">
        <v>0</v>
      </c>
    </row>
    <row r="195" spans="2:20" ht="14.25" customHeight="1">
      <c r="B195" s="67">
        <v>103104223</v>
      </c>
      <c r="C195" s="67" t="s">
        <v>94</v>
      </c>
      <c r="D195" s="67" t="s">
        <v>44</v>
      </c>
      <c r="E195" s="75">
        <f>'ROSALPI '!E168+ZAMORA!F193+PARIS!F198</f>
        <v>117</v>
      </c>
      <c r="F195" s="75">
        <f>'ROSALPI '!F168+ZAMORA!G193+PARIS!G198</f>
        <v>224</v>
      </c>
      <c r="G195" s="75">
        <f>'ROSALPI '!G168+ZAMORA!H193+PARIS!H198</f>
        <v>308</v>
      </c>
      <c r="H195" s="75">
        <f>'ROSALPI '!H168+ZAMORA!I193+PARIS!I198</f>
        <v>280</v>
      </c>
      <c r="I195" s="75">
        <f>'ROSALPI '!I168+ZAMORA!J193+PARIS!J198</f>
        <v>213</v>
      </c>
      <c r="J195" s="75">
        <f>'ROSALPI '!J168+ZAMORA!K193+PARIS!K198</f>
        <v>200</v>
      </c>
      <c r="K195" s="77">
        <f t="shared" si="12"/>
        <v>223.66666666666666</v>
      </c>
      <c r="L195" s="81">
        <f>'ROSALPI '!L168+ZAMORA!M193+PARIS!M198</f>
        <v>1427</v>
      </c>
      <c r="M195" s="77">
        <f t="shared" si="13"/>
        <v>111.83333333333321</v>
      </c>
      <c r="N195" s="77">
        <f t="shared" si="14"/>
        <v>223.66666666666654</v>
      </c>
      <c r="O195" s="77" t="str">
        <f t="shared" si="15"/>
        <v/>
      </c>
      <c r="P195" s="77">
        <f t="shared" si="16"/>
        <v>410.05555555555537</v>
      </c>
      <c r="Q195" s="77">
        <f t="shared" si="17"/>
        <v>-905.11111111111131</v>
      </c>
      <c r="R195" s="83">
        <f>+'ROSALPI '!T168+ZAMORA!U193+PARIS!T198</f>
        <v>20</v>
      </c>
      <c r="S195" s="66">
        <v>572</v>
      </c>
      <c r="T195" s="66">
        <v>11440</v>
      </c>
    </row>
    <row r="196" spans="2:20" ht="14.25" customHeight="1">
      <c r="B196" s="67">
        <v>103108350</v>
      </c>
      <c r="C196" s="67" t="s">
        <v>145</v>
      </c>
      <c r="D196" s="67" t="s">
        <v>44</v>
      </c>
      <c r="E196" s="75">
        <f>'ROSALPI '!E169+ZAMORA!F194+PARIS!F199</f>
        <v>112</v>
      </c>
      <c r="F196" s="75">
        <f>'ROSALPI '!F169+ZAMORA!G194+PARIS!G199</f>
        <v>210</v>
      </c>
      <c r="G196" s="75">
        <f>'ROSALPI '!G169+ZAMORA!H194+PARIS!H199</f>
        <v>240</v>
      </c>
      <c r="H196" s="75">
        <f>'ROSALPI '!H169+ZAMORA!I194+PARIS!I199</f>
        <v>211</v>
      </c>
      <c r="I196" s="75">
        <f>'ROSALPI '!I169+ZAMORA!J194+PARIS!J199</f>
        <v>216</v>
      </c>
      <c r="J196" s="75">
        <f>'ROSALPI '!J169+ZAMORA!K194+PARIS!K199</f>
        <v>320</v>
      </c>
      <c r="K196" s="77">
        <f t="shared" si="12"/>
        <v>218.16666666666666</v>
      </c>
      <c r="L196" s="81">
        <f>'ROSALPI '!L169+ZAMORA!M194+PARIS!M199</f>
        <v>148</v>
      </c>
      <c r="M196" s="77">
        <f t="shared" si="13"/>
        <v>109.08333333333321</v>
      </c>
      <c r="N196" s="77">
        <f t="shared" si="14"/>
        <v>218.16666666666654</v>
      </c>
      <c r="O196" s="77" t="str">
        <f t="shared" si="15"/>
        <v>*</v>
      </c>
      <c r="P196" s="77">
        <f t="shared" si="16"/>
        <v>399.97222222222211</v>
      </c>
      <c r="Q196" s="77">
        <f t="shared" si="17"/>
        <v>361.05555555555543</v>
      </c>
      <c r="R196" s="83">
        <f>+'ROSALPI '!T169+ZAMORA!U194+PARIS!T199</f>
        <v>300</v>
      </c>
      <c r="S196" s="66">
        <v>22</v>
      </c>
      <c r="T196" s="66">
        <v>0</v>
      </c>
    </row>
    <row r="197" spans="2:20" ht="14.25" customHeight="1">
      <c r="B197" s="75">
        <v>103112007</v>
      </c>
      <c r="C197" s="140" t="s">
        <v>391</v>
      </c>
      <c r="D197" s="75" t="s">
        <v>6</v>
      </c>
      <c r="E197" s="75" t="e">
        <f>'ROSALPI '!#REF!+ZAMORA!F195+PARIS!F200</f>
        <v>#REF!</v>
      </c>
      <c r="F197" s="75" t="e">
        <f>'ROSALPI '!#REF!+ZAMORA!G195+PARIS!G200</f>
        <v>#REF!</v>
      </c>
      <c r="G197" s="75" t="e">
        <f>'ROSALPI '!#REF!+ZAMORA!H195+PARIS!H200</f>
        <v>#REF!</v>
      </c>
      <c r="H197" s="75" t="e">
        <f>'ROSALPI '!#REF!+ZAMORA!I195+PARIS!I200</f>
        <v>#REF!</v>
      </c>
      <c r="I197" s="75" t="e">
        <f>'ROSALPI '!#REF!+ZAMORA!J195+PARIS!J200</f>
        <v>#REF!</v>
      </c>
      <c r="J197" s="75" t="e">
        <f>'ROSALPI '!#REF!+ZAMORA!K195+PARIS!K200</f>
        <v>#REF!</v>
      </c>
      <c r="K197" s="77" t="e">
        <f t="shared" si="12"/>
        <v>#REF!</v>
      </c>
      <c r="L197" s="81" t="e">
        <f>'ROSALPI '!#REF!+ZAMORA!M195+PARIS!M200</f>
        <v>#REF!</v>
      </c>
      <c r="M197" s="77" t="e">
        <f t="shared" si="13"/>
        <v>#REF!</v>
      </c>
      <c r="N197" s="77" t="e">
        <f t="shared" si="14"/>
        <v>#REF!</v>
      </c>
      <c r="O197" s="77" t="e">
        <f t="shared" si="15"/>
        <v>#REF!</v>
      </c>
      <c r="P197" s="77" t="e">
        <f t="shared" si="16"/>
        <v>#REF!</v>
      </c>
      <c r="Q197" s="77" t="e">
        <f t="shared" si="17"/>
        <v>#REF!</v>
      </c>
      <c r="R197" s="83" t="e">
        <f>+'ROSALPI '!#REF!+ZAMORA!U195+PARIS!T200</f>
        <v>#REF!</v>
      </c>
      <c r="S197" s="66">
        <v>0</v>
      </c>
      <c r="T197" s="66">
        <v>0</v>
      </c>
    </row>
    <row r="198" spans="2:20" ht="14.25" customHeight="1">
      <c r="B198" s="67">
        <v>103118433</v>
      </c>
      <c r="C198" s="67" t="s">
        <v>237</v>
      </c>
      <c r="D198" s="67" t="s">
        <v>19</v>
      </c>
      <c r="E198" s="75">
        <f>'ROSALPI '!E170+ZAMORA!F196+PARIS!F201</f>
        <v>20</v>
      </c>
      <c r="F198" s="75">
        <f>'ROSALPI '!F170+ZAMORA!G196+PARIS!G201</f>
        <v>20</v>
      </c>
      <c r="G198" s="75">
        <f>'ROSALPI '!G170+ZAMORA!H196+PARIS!H201</f>
        <v>20</v>
      </c>
      <c r="H198" s="75">
        <f>'ROSALPI '!H170+ZAMORA!I196+PARIS!I201</f>
        <v>0</v>
      </c>
      <c r="I198" s="75">
        <f>'ROSALPI '!I170+ZAMORA!J196+PARIS!J201</f>
        <v>10</v>
      </c>
      <c r="J198" s="75">
        <f>'ROSALPI '!J170+ZAMORA!K196+PARIS!K201</f>
        <v>10</v>
      </c>
      <c r="K198" s="77">
        <f t="shared" si="12"/>
        <v>13.333333333333334</v>
      </c>
      <c r="L198" s="81">
        <f>'ROSALPI '!L170+ZAMORA!M196+PARIS!M201</f>
        <v>139</v>
      </c>
      <c r="M198" s="77">
        <f t="shared" si="13"/>
        <v>6.6666666666666599</v>
      </c>
      <c r="N198" s="77">
        <f t="shared" si="14"/>
        <v>13.333333333333327</v>
      </c>
      <c r="O198" s="77" t="str">
        <f t="shared" si="15"/>
        <v/>
      </c>
      <c r="P198" s="77">
        <f t="shared" si="16"/>
        <v>24.444444444444439</v>
      </c>
      <c r="Q198" s="77">
        <f t="shared" si="17"/>
        <v>-107.88888888888889</v>
      </c>
      <c r="R198" s="83">
        <f>+'ROSALPI '!T170+ZAMORA!U196+PARIS!T201</f>
        <v>0</v>
      </c>
      <c r="S198" s="66">
        <v>3900</v>
      </c>
      <c r="T198" s="66">
        <v>39000</v>
      </c>
    </row>
    <row r="199" spans="2:20" ht="14.25" customHeight="1">
      <c r="B199" s="67">
        <v>103118439</v>
      </c>
      <c r="C199" s="67" t="s">
        <v>213</v>
      </c>
      <c r="D199" s="67" t="s">
        <v>44</v>
      </c>
      <c r="E199" s="75">
        <f>'ROSALPI '!E171+ZAMORA!F197+PARIS!F202</f>
        <v>11</v>
      </c>
      <c r="F199" s="75">
        <f>'ROSALPI '!F171+ZAMORA!G197+PARIS!G202</f>
        <v>8</v>
      </c>
      <c r="G199" s="75">
        <f>'ROSALPI '!G171+ZAMORA!H197+PARIS!H202</f>
        <v>14</v>
      </c>
      <c r="H199" s="75">
        <f>'ROSALPI '!H171+ZAMORA!I197+PARIS!I202</f>
        <v>18</v>
      </c>
      <c r="I199" s="75">
        <f>'ROSALPI '!I171+ZAMORA!J197+PARIS!J202</f>
        <v>3</v>
      </c>
      <c r="J199" s="75">
        <f>'ROSALPI '!J171+ZAMORA!K197+PARIS!K202</f>
        <v>2</v>
      </c>
      <c r="K199" s="77">
        <f t="shared" si="12"/>
        <v>9.3333333333333339</v>
      </c>
      <c r="L199" s="81">
        <f>'ROSALPI '!L171+ZAMORA!M197+PARIS!M202</f>
        <v>24</v>
      </c>
      <c r="M199" s="77">
        <f t="shared" si="13"/>
        <v>4.6666666666666616</v>
      </c>
      <c r="N199" s="77">
        <f t="shared" si="14"/>
        <v>9.3333333333333286</v>
      </c>
      <c r="O199" s="77" t="str">
        <f t="shared" si="15"/>
        <v/>
      </c>
      <c r="P199" s="77">
        <f t="shared" si="16"/>
        <v>17.111111111111107</v>
      </c>
      <c r="Q199" s="77">
        <f t="shared" si="17"/>
        <v>-2.222222222222225</v>
      </c>
      <c r="R199" s="83">
        <f>+'ROSALPI '!T171+ZAMORA!U197+PARIS!T202</f>
        <v>0</v>
      </c>
      <c r="S199" s="66">
        <v>172</v>
      </c>
      <c r="T199" s="66">
        <v>17200</v>
      </c>
    </row>
    <row r="200" spans="2:20" ht="14.25" customHeight="1">
      <c r="B200" s="67">
        <v>103118432</v>
      </c>
      <c r="C200" s="67" t="s">
        <v>316</v>
      </c>
      <c r="D200" s="67" t="s">
        <v>44</v>
      </c>
      <c r="E200" s="75">
        <f>'ROSALPI '!E172+ZAMORA!F198+PARIS!F203</f>
        <v>300</v>
      </c>
      <c r="F200" s="75">
        <f>'ROSALPI '!F172+ZAMORA!G198+PARIS!G203</f>
        <v>250</v>
      </c>
      <c r="G200" s="75">
        <f>'ROSALPI '!G172+ZAMORA!H198+PARIS!H203</f>
        <v>460</v>
      </c>
      <c r="H200" s="75">
        <f>'ROSALPI '!H172+ZAMORA!I198+PARIS!I203</f>
        <v>350</v>
      </c>
      <c r="I200" s="75">
        <f>'ROSALPI '!I172+ZAMORA!J198+PARIS!J203</f>
        <v>440</v>
      </c>
      <c r="J200" s="75">
        <f>'ROSALPI '!J172+ZAMORA!K198+PARIS!K203</f>
        <v>290</v>
      </c>
      <c r="K200" s="77">
        <f t="shared" si="12"/>
        <v>348.33333333333331</v>
      </c>
      <c r="L200" s="81">
        <f>'ROSALPI '!L172+ZAMORA!M198+PARIS!M203</f>
        <v>470</v>
      </c>
      <c r="M200" s="77">
        <f t="shared" si="13"/>
        <v>174.16666666666649</v>
      </c>
      <c r="N200" s="77">
        <f t="shared" si="14"/>
        <v>348.33333333333314</v>
      </c>
      <c r="O200" s="77" t="str">
        <f t="shared" si="15"/>
        <v/>
      </c>
      <c r="P200" s="77">
        <f t="shared" si="16"/>
        <v>638.61111111111097</v>
      </c>
      <c r="Q200" s="77">
        <f t="shared" si="17"/>
        <v>342.7777777777776</v>
      </c>
      <c r="R200" s="83">
        <f>+'ROSALPI '!T172+ZAMORA!U198+PARIS!T203</f>
        <v>300</v>
      </c>
      <c r="S200" s="66">
        <v>1500</v>
      </c>
      <c r="T200" s="66">
        <v>15000</v>
      </c>
    </row>
    <row r="201" spans="2:20" ht="14.25" customHeight="1">
      <c r="B201" s="67">
        <v>103118438</v>
      </c>
      <c r="C201" s="141" t="s">
        <v>212</v>
      </c>
      <c r="D201" s="67" t="s">
        <v>44</v>
      </c>
      <c r="E201" s="75">
        <f>'ROSALPI '!E173+ZAMORA!F199+PARIS!F204</f>
        <v>90</v>
      </c>
      <c r="F201" s="75">
        <f>'ROSALPI '!F173+ZAMORA!G199+PARIS!G204</f>
        <v>70</v>
      </c>
      <c r="G201" s="75">
        <f>'ROSALPI '!G173+ZAMORA!H199+PARIS!H204</f>
        <v>90</v>
      </c>
      <c r="H201" s="75">
        <f>'ROSALPI '!H173+ZAMORA!I199+PARIS!I204</f>
        <v>120</v>
      </c>
      <c r="I201" s="75">
        <f>'ROSALPI '!I173+ZAMORA!J199+PARIS!J204</f>
        <v>120</v>
      </c>
      <c r="J201" s="75">
        <f>'ROSALPI '!J173+ZAMORA!K199+PARIS!K204</f>
        <v>180</v>
      </c>
      <c r="K201" s="77">
        <f t="shared" si="12"/>
        <v>111.66666666666667</v>
      </c>
      <c r="L201" s="81">
        <f>'ROSALPI '!L173+ZAMORA!M199+PARIS!M204</f>
        <v>190</v>
      </c>
      <c r="M201" s="77">
        <f t="shared" si="13"/>
        <v>55.833333333333272</v>
      </c>
      <c r="N201" s="77">
        <f t="shared" si="14"/>
        <v>111.6666666666666</v>
      </c>
      <c r="O201" s="77" t="str">
        <f t="shared" si="15"/>
        <v/>
      </c>
      <c r="P201" s="77">
        <f t="shared" si="16"/>
        <v>204.72222222222217</v>
      </c>
      <c r="Q201" s="77">
        <f t="shared" si="17"/>
        <v>70.555555555555515</v>
      </c>
      <c r="R201" s="83">
        <f>+'ROSALPI '!T173+ZAMORA!U199+PARIS!T204</f>
        <v>200</v>
      </c>
      <c r="S201" s="66">
        <v>0</v>
      </c>
      <c r="T201" s="66">
        <v>0</v>
      </c>
    </row>
    <row r="202" spans="2:20" ht="14.25" customHeight="1">
      <c r="B202" s="75">
        <v>103117095</v>
      </c>
      <c r="C202" s="140" t="s">
        <v>293</v>
      </c>
      <c r="D202" s="75" t="s">
        <v>44</v>
      </c>
      <c r="E202" s="75">
        <f>'ROSALPI '!E174+ZAMORA!F200+PARIS!F205</f>
        <v>0</v>
      </c>
      <c r="F202" s="75">
        <f>'ROSALPI '!F174+ZAMORA!G200+PARIS!G205</f>
        <v>0</v>
      </c>
      <c r="G202" s="75">
        <f>'ROSALPI '!G174+ZAMORA!H200+PARIS!H205</f>
        <v>0</v>
      </c>
      <c r="H202" s="75">
        <f>'ROSALPI '!H174+ZAMORA!I200+PARIS!I205</f>
        <v>0</v>
      </c>
      <c r="I202" s="75">
        <f>'ROSALPI '!I174+ZAMORA!J200+PARIS!J205</f>
        <v>0</v>
      </c>
      <c r="J202" s="75">
        <f>'ROSALPI '!J174+ZAMORA!K200+PARIS!K205</f>
        <v>0</v>
      </c>
      <c r="K202" s="77">
        <f t="shared" si="12"/>
        <v>0</v>
      </c>
      <c r="L202" s="81">
        <f>'ROSALPI '!L174+ZAMORA!M200+PARIS!M205</f>
        <v>0</v>
      </c>
      <c r="M202" s="77">
        <f t="shared" si="13"/>
        <v>0</v>
      </c>
      <c r="N202" s="77">
        <f t="shared" si="14"/>
        <v>0</v>
      </c>
      <c r="O202" s="77" t="str">
        <f t="shared" si="15"/>
        <v/>
      </c>
      <c r="P202" s="77">
        <f t="shared" si="16"/>
        <v>0</v>
      </c>
      <c r="Q202" s="77">
        <f t="shared" si="17"/>
        <v>0</v>
      </c>
      <c r="R202" s="83">
        <f>+'ROSALPI '!T174+ZAMORA!U200+PARIS!T205</f>
        <v>0</v>
      </c>
      <c r="S202" s="66">
        <v>0</v>
      </c>
      <c r="T202" s="66">
        <v>0</v>
      </c>
    </row>
    <row r="203" spans="2:20" ht="14.25" customHeight="1">
      <c r="B203" s="67">
        <v>103107296</v>
      </c>
      <c r="C203" s="67" t="s">
        <v>134</v>
      </c>
      <c r="D203" s="67" t="s">
        <v>44</v>
      </c>
      <c r="E203" s="75">
        <f>'ROSALPI '!E175+ZAMORA!F201+PARIS!F206</f>
        <v>10</v>
      </c>
      <c r="F203" s="75">
        <f>'ROSALPI '!F175+ZAMORA!G201+PARIS!G206</f>
        <v>0</v>
      </c>
      <c r="G203" s="75">
        <f>'ROSALPI '!G175+ZAMORA!H201+PARIS!H206</f>
        <v>20</v>
      </c>
      <c r="H203" s="75">
        <f>'ROSALPI '!H175+ZAMORA!I201+PARIS!I206</f>
        <v>0</v>
      </c>
      <c r="I203" s="75">
        <f>'ROSALPI '!I175+ZAMORA!J201+PARIS!J206</f>
        <v>0</v>
      </c>
      <c r="J203" s="75">
        <f>'ROSALPI '!J175+ZAMORA!K201+PARIS!K206</f>
        <v>20</v>
      </c>
      <c r="K203" s="77">
        <f t="shared" si="12"/>
        <v>8.3333333333333339</v>
      </c>
      <c r="L203" s="81">
        <f>'ROSALPI '!L175+ZAMORA!M201+PARIS!M206</f>
        <v>250</v>
      </c>
      <c r="M203" s="77">
        <f t="shared" si="13"/>
        <v>4.1666666666666625</v>
      </c>
      <c r="N203" s="77">
        <f t="shared" si="14"/>
        <v>8.3333333333333286</v>
      </c>
      <c r="O203" s="77" t="str">
        <f t="shared" si="15"/>
        <v/>
      </c>
      <c r="P203" s="77">
        <f t="shared" si="16"/>
        <v>15.277777777777773</v>
      </c>
      <c r="Q203" s="77">
        <f t="shared" si="17"/>
        <v>-230.55555555555557</v>
      </c>
      <c r="R203" s="83">
        <f>+'ROSALPI '!T175+ZAMORA!U201+PARIS!T206</f>
        <v>0</v>
      </c>
      <c r="S203" s="66">
        <v>21</v>
      </c>
      <c r="T203" s="66">
        <v>1533000</v>
      </c>
    </row>
    <row r="204" spans="2:20" ht="14.25" customHeight="1">
      <c r="B204" s="67">
        <v>103113237</v>
      </c>
      <c r="C204" s="67" t="s">
        <v>173</v>
      </c>
      <c r="D204" s="67" t="s">
        <v>19</v>
      </c>
      <c r="E204" s="75">
        <f>'ROSALPI '!E176+ZAMORA!F202+PARIS!F207</f>
        <v>1</v>
      </c>
      <c r="F204" s="75">
        <f>'ROSALPI '!F176+ZAMORA!G202+PARIS!G207</f>
        <v>0</v>
      </c>
      <c r="G204" s="75">
        <f>'ROSALPI '!G176+ZAMORA!H202+PARIS!H207</f>
        <v>0</v>
      </c>
      <c r="H204" s="75">
        <f>'ROSALPI '!H176+ZAMORA!I202+PARIS!I207</f>
        <v>0</v>
      </c>
      <c r="I204" s="75">
        <f>'ROSALPI '!I176+ZAMORA!J202+PARIS!J207</f>
        <v>1</v>
      </c>
      <c r="J204" s="75">
        <f>'ROSALPI '!J176+ZAMORA!K202+PARIS!K207</f>
        <v>1</v>
      </c>
      <c r="K204" s="77">
        <f t="shared" si="12"/>
        <v>0.5</v>
      </c>
      <c r="L204" s="81">
        <f>'ROSALPI '!L176+ZAMORA!M202+PARIS!M207</f>
        <v>15</v>
      </c>
      <c r="M204" s="77">
        <f t="shared" si="13"/>
        <v>0.24999999999999972</v>
      </c>
      <c r="N204" s="77">
        <f t="shared" si="14"/>
        <v>0.49999999999999972</v>
      </c>
      <c r="O204" s="77" t="str">
        <f t="shared" si="15"/>
        <v/>
      </c>
      <c r="P204" s="77">
        <f t="shared" si="16"/>
        <v>0.9166666666666663</v>
      </c>
      <c r="Q204" s="77">
        <f t="shared" si="17"/>
        <v>-13.833333333333334</v>
      </c>
      <c r="R204" s="83">
        <f>+'ROSALPI '!T176+ZAMORA!U202+PARIS!T207</f>
        <v>0</v>
      </c>
      <c r="S204" s="66">
        <v>0</v>
      </c>
      <c r="T204" s="66">
        <v>0</v>
      </c>
    </row>
    <row r="205" spans="2:20" ht="14.25" customHeight="1">
      <c r="B205" s="67">
        <v>103113238</v>
      </c>
      <c r="C205" s="67" t="s">
        <v>174</v>
      </c>
      <c r="D205" s="76" t="s">
        <v>424</v>
      </c>
      <c r="E205" s="75">
        <f>'ROSALPI '!E177+ZAMORA!F203+PARIS!F208</f>
        <v>480</v>
      </c>
      <c r="F205" s="75">
        <f>'ROSALPI '!F177+ZAMORA!G203+PARIS!G208</f>
        <v>650</v>
      </c>
      <c r="G205" s="75">
        <f>'ROSALPI '!G177+ZAMORA!H203+PARIS!H208</f>
        <v>500</v>
      </c>
      <c r="H205" s="75">
        <f>'ROSALPI '!H177+ZAMORA!I203+PARIS!I208</f>
        <v>690</v>
      </c>
      <c r="I205" s="75">
        <f>'ROSALPI '!I177+ZAMORA!J203+PARIS!J208</f>
        <v>960</v>
      </c>
      <c r="J205" s="75">
        <f>'ROSALPI '!J177+ZAMORA!K203+PARIS!K208</f>
        <v>1200</v>
      </c>
      <c r="K205" s="77">
        <f t="shared" si="12"/>
        <v>746.66666666666663</v>
      </c>
      <c r="L205" s="81">
        <f>'ROSALPI '!L177+ZAMORA!M203+PARIS!M208</f>
        <v>650</v>
      </c>
      <c r="M205" s="77">
        <f t="shared" si="13"/>
        <v>373.33333333333292</v>
      </c>
      <c r="N205" s="77">
        <f t="shared" si="14"/>
        <v>746.66666666666629</v>
      </c>
      <c r="O205" s="77" t="str">
        <f t="shared" si="15"/>
        <v>*</v>
      </c>
      <c r="P205" s="77">
        <f t="shared" si="16"/>
        <v>1368.8888888888885</v>
      </c>
      <c r="Q205" s="77">
        <f t="shared" si="17"/>
        <v>1092.2222222222217</v>
      </c>
      <c r="R205" s="83">
        <f>+'ROSALPI '!T177+ZAMORA!U203+PARIS!T208</f>
        <v>800</v>
      </c>
      <c r="S205" s="66">
        <v>2343</v>
      </c>
      <c r="T205" s="66">
        <v>128865</v>
      </c>
    </row>
    <row r="206" spans="2:20" ht="14.25" customHeight="1">
      <c r="B206" s="67">
        <v>103109152</v>
      </c>
      <c r="C206" s="67" t="s">
        <v>281</v>
      </c>
      <c r="D206" s="67" t="s">
        <v>44</v>
      </c>
      <c r="E206" s="75">
        <f>'ROSALPI '!E178+ZAMORA!F204+PARIS!F209</f>
        <v>360</v>
      </c>
      <c r="F206" s="75">
        <f>'ROSALPI '!F178+ZAMORA!G204+PARIS!G209</f>
        <v>270</v>
      </c>
      <c r="G206" s="75">
        <f>'ROSALPI '!G178+ZAMORA!H204+PARIS!H209</f>
        <v>270</v>
      </c>
      <c r="H206" s="75">
        <f>'ROSALPI '!H178+ZAMORA!I204+PARIS!I209</f>
        <v>570</v>
      </c>
      <c r="I206" s="75">
        <f>'ROSALPI '!I178+ZAMORA!J204+PARIS!J209</f>
        <v>450</v>
      </c>
      <c r="J206" s="75">
        <f>'ROSALPI '!J178+ZAMORA!K204+PARIS!K209</f>
        <v>750</v>
      </c>
      <c r="K206" s="77">
        <f t="shared" si="12"/>
        <v>445</v>
      </c>
      <c r="L206" s="81">
        <f>'ROSALPI '!L178+ZAMORA!M204+PARIS!M209</f>
        <v>192</v>
      </c>
      <c r="M206" s="77">
        <f t="shared" si="13"/>
        <v>222.49999999999977</v>
      </c>
      <c r="N206" s="77">
        <f t="shared" si="14"/>
        <v>444.99999999999977</v>
      </c>
      <c r="O206" s="77" t="str">
        <f t="shared" si="15"/>
        <v>*</v>
      </c>
      <c r="P206" s="77">
        <f t="shared" si="16"/>
        <v>815.83333333333314</v>
      </c>
      <c r="Q206" s="77">
        <f t="shared" si="17"/>
        <v>846.33333333333314</v>
      </c>
      <c r="R206" s="83">
        <f>+'ROSALPI '!T178+ZAMORA!U204+PARIS!T209</f>
        <v>800</v>
      </c>
      <c r="S206" s="66">
        <v>2031</v>
      </c>
      <c r="T206" s="66">
        <v>101550</v>
      </c>
    </row>
    <row r="207" spans="2:20" ht="14.25" customHeight="1">
      <c r="B207" s="75">
        <v>103118043</v>
      </c>
      <c r="C207" s="147" t="s">
        <v>454</v>
      </c>
      <c r="D207" s="75" t="s">
        <v>12</v>
      </c>
      <c r="E207" s="75">
        <f>'ROSALPI '!E179+ZAMORA!F205+PARIS!F210</f>
        <v>8</v>
      </c>
      <c r="F207" s="75">
        <f>'ROSALPI '!F179+ZAMORA!G205+PARIS!G210</f>
        <v>3</v>
      </c>
      <c r="G207" s="75">
        <f>'ROSALPI '!G179+ZAMORA!H205+PARIS!H210</f>
        <v>4</v>
      </c>
      <c r="H207" s="75">
        <f>'ROSALPI '!H179+ZAMORA!I205+PARIS!I210</f>
        <v>5</v>
      </c>
      <c r="I207" s="75">
        <f>'ROSALPI '!I179+ZAMORA!J205+PARIS!J210</f>
        <v>9</v>
      </c>
      <c r="J207" s="75">
        <f>'ROSALPI '!J179+ZAMORA!K205+PARIS!K210</f>
        <v>6</v>
      </c>
      <c r="K207" s="77">
        <f t="shared" si="12"/>
        <v>5.833333333333333</v>
      </c>
      <c r="L207" s="81">
        <f>'ROSALPI '!L179+ZAMORA!M205+PARIS!M210</f>
        <v>12</v>
      </c>
      <c r="M207" s="77">
        <f t="shared" si="13"/>
        <v>2.9166666666666634</v>
      </c>
      <c r="N207" s="77">
        <f t="shared" si="14"/>
        <v>5.8333333333333304</v>
      </c>
      <c r="O207" s="77" t="str">
        <f t="shared" si="15"/>
        <v/>
      </c>
      <c r="P207" s="77">
        <f t="shared" si="16"/>
        <v>10.694444444444441</v>
      </c>
      <c r="Q207" s="77">
        <f t="shared" si="17"/>
        <v>1.6111111111111081</v>
      </c>
      <c r="R207" s="83">
        <f>+'ROSALPI '!T179+ZAMORA!U205+PARIS!T210</f>
        <v>0</v>
      </c>
      <c r="S207" s="66">
        <v>0</v>
      </c>
      <c r="T207" s="66">
        <v>0</v>
      </c>
    </row>
    <row r="208" spans="2:20" ht="14.25" customHeight="1">
      <c r="B208" s="75">
        <v>103118044</v>
      </c>
      <c r="C208" s="147" t="s">
        <v>455</v>
      </c>
      <c r="D208" s="75" t="s">
        <v>17</v>
      </c>
      <c r="E208" s="75">
        <f>'ROSALPI '!E180+ZAMORA!F206+PARIS!F211</f>
        <v>0</v>
      </c>
      <c r="F208" s="75">
        <f>'ROSALPI '!F180+ZAMORA!G206+PARIS!G211</f>
        <v>0</v>
      </c>
      <c r="G208" s="75">
        <f>'ROSALPI '!G180+ZAMORA!H206+PARIS!H211</f>
        <v>0</v>
      </c>
      <c r="H208" s="75">
        <f>'ROSALPI '!H180+ZAMORA!I206+PARIS!I211</f>
        <v>0</v>
      </c>
      <c r="I208" s="75">
        <f>'ROSALPI '!I180+ZAMORA!J206+PARIS!J211</f>
        <v>0</v>
      </c>
      <c r="J208" s="75">
        <f>'ROSALPI '!J180+ZAMORA!K206+PARIS!K211</f>
        <v>0</v>
      </c>
      <c r="K208" s="77">
        <f t="shared" si="12"/>
        <v>0</v>
      </c>
      <c r="L208" s="81">
        <f>'ROSALPI '!L180+ZAMORA!M206+PARIS!M211</f>
        <v>0</v>
      </c>
      <c r="M208" s="77">
        <f t="shared" si="13"/>
        <v>0</v>
      </c>
      <c r="N208" s="77">
        <f t="shared" si="14"/>
        <v>0</v>
      </c>
      <c r="O208" s="77" t="str">
        <f t="shared" si="15"/>
        <v/>
      </c>
      <c r="P208" s="77">
        <f t="shared" si="16"/>
        <v>0</v>
      </c>
      <c r="Q208" s="77">
        <f t="shared" si="17"/>
        <v>0</v>
      </c>
      <c r="R208" s="83">
        <f>+'ROSALPI '!T180+ZAMORA!U206+PARIS!T211</f>
        <v>0</v>
      </c>
      <c r="S208" s="66">
        <v>0</v>
      </c>
      <c r="T208" s="66">
        <v>0</v>
      </c>
    </row>
    <row r="209" spans="2:20" ht="14.25" customHeight="1">
      <c r="B209" s="67">
        <v>103103091</v>
      </c>
      <c r="C209" s="67" t="s">
        <v>243</v>
      </c>
      <c r="D209" s="67" t="s">
        <v>44</v>
      </c>
      <c r="E209" s="75">
        <f>'ROSALPI '!E181+ZAMORA!F207+PARIS!F212</f>
        <v>90</v>
      </c>
      <c r="F209" s="75">
        <f>'ROSALPI '!F181+ZAMORA!G207+PARIS!G212</f>
        <v>30</v>
      </c>
      <c r="G209" s="75">
        <f>'ROSALPI '!G181+ZAMORA!H207+PARIS!H212</f>
        <v>60</v>
      </c>
      <c r="H209" s="75">
        <f>'ROSALPI '!H181+ZAMORA!I207+PARIS!I212</f>
        <v>60</v>
      </c>
      <c r="I209" s="75">
        <f>'ROSALPI '!I181+ZAMORA!J207+PARIS!J212</f>
        <v>90</v>
      </c>
      <c r="J209" s="75">
        <f>'ROSALPI '!J181+ZAMORA!K207+PARIS!K212</f>
        <v>90</v>
      </c>
      <c r="K209" s="77">
        <f t="shared" si="12"/>
        <v>70</v>
      </c>
      <c r="L209" s="81">
        <f>'ROSALPI '!L181+ZAMORA!M207+PARIS!M212</f>
        <v>85</v>
      </c>
      <c r="M209" s="77">
        <f t="shared" si="13"/>
        <v>34.999999999999964</v>
      </c>
      <c r="N209" s="77">
        <f t="shared" si="14"/>
        <v>69.999999999999972</v>
      </c>
      <c r="O209" s="77" t="str">
        <f t="shared" si="15"/>
        <v/>
      </c>
      <c r="P209" s="77">
        <f t="shared" si="16"/>
        <v>128.33333333333331</v>
      </c>
      <c r="Q209" s="77">
        <f t="shared" si="17"/>
        <v>78.333333333333314</v>
      </c>
      <c r="R209" s="83">
        <f>+'ROSALPI '!T181+ZAMORA!U207+PARIS!T212</f>
        <v>100</v>
      </c>
      <c r="S209" s="66">
        <v>0</v>
      </c>
      <c r="T209" s="66">
        <v>0</v>
      </c>
    </row>
    <row r="210" spans="2:20" ht="14.25" customHeight="1">
      <c r="B210" s="67">
        <v>103108099</v>
      </c>
      <c r="C210" s="67" t="s">
        <v>139</v>
      </c>
      <c r="D210" s="76" t="s">
        <v>438</v>
      </c>
      <c r="E210" s="75">
        <f>'ROSALPI '!E182+ZAMORA!F208+PARIS!F213</f>
        <v>870</v>
      </c>
      <c r="F210" s="75">
        <f>'ROSALPI '!F182+ZAMORA!G208+PARIS!G213</f>
        <v>540</v>
      </c>
      <c r="G210" s="75">
        <f>'ROSALPI '!G182+ZAMORA!H208+PARIS!H213</f>
        <v>465</v>
      </c>
      <c r="H210" s="75">
        <f>'ROSALPI '!H182+ZAMORA!I208+PARIS!I213</f>
        <v>525</v>
      </c>
      <c r="I210" s="75">
        <f>'ROSALPI '!I182+ZAMORA!J208+PARIS!J213</f>
        <v>555</v>
      </c>
      <c r="J210" s="75">
        <f>'ROSALPI '!J182+ZAMORA!K208+PARIS!K213</f>
        <v>840</v>
      </c>
      <c r="K210" s="77">
        <f t="shared" si="12"/>
        <v>632.5</v>
      </c>
      <c r="L210" s="81">
        <f>'ROSALPI '!L182+ZAMORA!M208+PARIS!M213</f>
        <v>460</v>
      </c>
      <c r="M210" s="77">
        <f t="shared" si="13"/>
        <v>316.24999999999966</v>
      </c>
      <c r="N210" s="77">
        <f t="shared" si="14"/>
        <v>632.49999999999966</v>
      </c>
      <c r="O210" s="77" t="str">
        <f t="shared" si="15"/>
        <v>*</v>
      </c>
      <c r="P210" s="77">
        <f t="shared" si="16"/>
        <v>1159.583333333333</v>
      </c>
      <c r="Q210" s="77">
        <f t="shared" si="17"/>
        <v>1015.833333333333</v>
      </c>
      <c r="R210" s="83">
        <f>+'ROSALPI '!T182+ZAMORA!U208+PARIS!T213</f>
        <v>600</v>
      </c>
      <c r="S210" s="66">
        <v>4800</v>
      </c>
      <c r="T210" s="66">
        <v>3648000</v>
      </c>
    </row>
    <row r="211" spans="2:20" ht="14.25" customHeight="1">
      <c r="B211" s="67">
        <v>103108125</v>
      </c>
      <c r="C211" s="67" t="s">
        <v>141</v>
      </c>
      <c r="D211" s="67" t="s">
        <v>44</v>
      </c>
      <c r="E211" s="75">
        <f>'ROSALPI '!E183+ZAMORA!F209+PARIS!F214</f>
        <v>450</v>
      </c>
      <c r="F211" s="75">
        <f>'ROSALPI '!F183+ZAMORA!G209+PARIS!G214</f>
        <v>420</v>
      </c>
      <c r="G211" s="75">
        <f>'ROSALPI '!G183+ZAMORA!H209+PARIS!H214</f>
        <v>390</v>
      </c>
      <c r="H211" s="75">
        <f>'ROSALPI '!H183+ZAMORA!I209+PARIS!I214</f>
        <v>330</v>
      </c>
      <c r="I211" s="75">
        <f>'ROSALPI '!I183+ZAMORA!J209+PARIS!J214</f>
        <v>300</v>
      </c>
      <c r="J211" s="75">
        <f>'ROSALPI '!J183+ZAMORA!K209+PARIS!K214</f>
        <v>510</v>
      </c>
      <c r="K211" s="77">
        <f t="shared" si="12"/>
        <v>400</v>
      </c>
      <c r="L211" s="81">
        <f>'ROSALPI '!L183+ZAMORA!M209+PARIS!M214</f>
        <v>420</v>
      </c>
      <c r="M211" s="77">
        <f t="shared" si="13"/>
        <v>199.9999999999998</v>
      </c>
      <c r="N211" s="77">
        <f t="shared" si="14"/>
        <v>399.99999999999977</v>
      </c>
      <c r="O211" s="77" t="str">
        <f t="shared" si="15"/>
        <v/>
      </c>
      <c r="P211" s="77">
        <f t="shared" si="16"/>
        <v>733.33333333333314</v>
      </c>
      <c r="Q211" s="77">
        <f t="shared" si="17"/>
        <v>513.33333333333314</v>
      </c>
      <c r="R211" s="83">
        <f>+'ROSALPI '!T183+ZAMORA!U209+PARIS!T214</f>
        <v>420</v>
      </c>
      <c r="S211" s="66">
        <v>159</v>
      </c>
      <c r="T211" s="66">
        <v>1733100</v>
      </c>
    </row>
    <row r="212" spans="2:20" ht="14.25" customHeight="1">
      <c r="B212" s="67">
        <v>103108121</v>
      </c>
      <c r="C212" s="67" t="s">
        <v>276</v>
      </c>
      <c r="D212" s="67" t="s">
        <v>44</v>
      </c>
      <c r="E212" s="75">
        <f>'ROSALPI '!E184+ZAMORA!F210+PARIS!F215</f>
        <v>245</v>
      </c>
      <c r="F212" s="75">
        <f>'ROSALPI '!F184+ZAMORA!G210+PARIS!G215</f>
        <v>274</v>
      </c>
      <c r="G212" s="75">
        <f>'ROSALPI '!G184+ZAMORA!H210+PARIS!H215</f>
        <v>186</v>
      </c>
      <c r="H212" s="75">
        <f>'ROSALPI '!H184+ZAMORA!I210+PARIS!I215</f>
        <v>184</v>
      </c>
      <c r="I212" s="75">
        <f>'ROSALPI '!I184+ZAMORA!J210+PARIS!J215</f>
        <v>235</v>
      </c>
      <c r="J212" s="75">
        <f>'ROSALPI '!J184+ZAMORA!K210+PARIS!K215</f>
        <v>334</v>
      </c>
      <c r="K212" s="77">
        <f t="shared" si="12"/>
        <v>243</v>
      </c>
      <c r="L212" s="81">
        <f>'ROSALPI '!L184+ZAMORA!M210+PARIS!M215</f>
        <v>223</v>
      </c>
      <c r="M212" s="77">
        <f t="shared" si="13"/>
        <v>121.49999999999986</v>
      </c>
      <c r="N212" s="77">
        <f t="shared" si="14"/>
        <v>242.99999999999986</v>
      </c>
      <c r="O212" s="77" t="str">
        <f t="shared" si="15"/>
        <v>*</v>
      </c>
      <c r="P212" s="77">
        <f t="shared" si="16"/>
        <v>445.49999999999989</v>
      </c>
      <c r="Q212" s="77">
        <f t="shared" si="17"/>
        <v>343.99999999999989</v>
      </c>
      <c r="R212" s="83">
        <f>+'ROSALPI '!T184+ZAMORA!U210+PARIS!T215</f>
        <v>203</v>
      </c>
      <c r="S212" s="66">
        <v>307</v>
      </c>
      <c r="T212" s="66">
        <v>0</v>
      </c>
    </row>
    <row r="213" spans="2:20" ht="14.25" customHeight="1">
      <c r="B213" s="67">
        <v>103108150</v>
      </c>
      <c r="C213" s="67" t="s">
        <v>277</v>
      </c>
      <c r="D213" s="67" t="s">
        <v>44</v>
      </c>
      <c r="E213" s="75">
        <f>'ROSALPI '!E185+ZAMORA!F211+PARIS!F216</f>
        <v>3138</v>
      </c>
      <c r="F213" s="75">
        <f>'ROSALPI '!F185+ZAMORA!G211+PARIS!G216</f>
        <v>2360</v>
      </c>
      <c r="G213" s="75">
        <f>'ROSALPI '!G185+ZAMORA!H211+PARIS!H216</f>
        <v>2324</v>
      </c>
      <c r="H213" s="75">
        <f>'ROSALPI '!H185+ZAMORA!I211+PARIS!I216</f>
        <v>5566</v>
      </c>
      <c r="I213" s="75">
        <f>'ROSALPI '!I185+ZAMORA!J211+PARIS!J216</f>
        <v>2545</v>
      </c>
      <c r="J213" s="75">
        <f>'ROSALPI '!J185+ZAMORA!K211+PARIS!K216</f>
        <v>8085</v>
      </c>
      <c r="K213" s="77">
        <f t="shared" si="12"/>
        <v>4003</v>
      </c>
      <c r="L213" s="81">
        <f>'ROSALPI '!L185+ZAMORA!M211+PARIS!M216</f>
        <v>713</v>
      </c>
      <c r="M213" s="77">
        <f t="shared" si="13"/>
        <v>2001.499999999998</v>
      </c>
      <c r="N213" s="77">
        <f t="shared" si="14"/>
        <v>4002.9999999999982</v>
      </c>
      <c r="O213" s="77" t="str">
        <f t="shared" si="15"/>
        <v>*</v>
      </c>
      <c r="P213" s="77">
        <f t="shared" si="16"/>
        <v>7338.8333333333321</v>
      </c>
      <c r="Q213" s="77">
        <f t="shared" si="17"/>
        <v>8627.3333333333321</v>
      </c>
      <c r="R213" s="83">
        <f>+'ROSALPI '!T185+ZAMORA!U211+PARIS!T216</f>
        <v>10000</v>
      </c>
      <c r="S213" s="66">
        <v>1485</v>
      </c>
      <c r="T213" s="66">
        <v>148500</v>
      </c>
    </row>
    <row r="214" spans="2:20" ht="14.25" customHeight="1">
      <c r="B214" s="67">
        <v>103105036</v>
      </c>
      <c r="C214" s="67" t="s">
        <v>114</v>
      </c>
      <c r="D214" s="67" t="s">
        <v>44</v>
      </c>
      <c r="E214" s="75">
        <f>'ROSALPI '!E186+ZAMORA!F212+PARIS!F217</f>
        <v>280</v>
      </c>
      <c r="F214" s="75">
        <f>'ROSALPI '!F186+ZAMORA!G212+PARIS!G217</f>
        <v>270</v>
      </c>
      <c r="G214" s="75">
        <f>'ROSALPI '!G186+ZAMORA!H212+PARIS!H217</f>
        <v>300</v>
      </c>
      <c r="H214" s="75">
        <f>'ROSALPI '!H186+ZAMORA!I212+PARIS!I217</f>
        <v>330</v>
      </c>
      <c r="I214" s="75">
        <f>'ROSALPI '!I186+ZAMORA!J212+PARIS!J217</f>
        <v>150</v>
      </c>
      <c r="J214" s="75">
        <f>'ROSALPI '!J186+ZAMORA!K212+PARIS!K217</f>
        <v>270</v>
      </c>
      <c r="K214" s="77">
        <f t="shared" ref="K214:K272" si="18">AVERAGE(E214,F214,G214,H214,I214,J214)</f>
        <v>266.66666666666669</v>
      </c>
      <c r="L214" s="81">
        <f>'ROSALPI '!L186+ZAMORA!M212+PARIS!M217</f>
        <v>270</v>
      </c>
      <c r="M214" s="77">
        <f t="shared" ref="M214:M280" si="19">+K214*(0.0333333333333333)*$D$15</f>
        <v>133.3333333333332</v>
      </c>
      <c r="N214" s="77">
        <f t="shared" ref="N214:N280" si="20">+M214+((K214/30)*$D$15)</f>
        <v>266.66666666666652</v>
      </c>
      <c r="O214" s="77" t="str">
        <f t="shared" ref="O214:O279" si="21">IF(K214=0,"",IF(L214-N214&lt;=0,"*",""))</f>
        <v/>
      </c>
      <c r="P214" s="77">
        <f t="shared" ref="P214:P280" si="22">+M214+((K214/30)*$D$16)</f>
        <v>488.88888888888874</v>
      </c>
      <c r="Q214" s="77">
        <f t="shared" ref="Q214:Q280" si="23">+(P214-M214)+(N214-L214)</f>
        <v>352.22222222222206</v>
      </c>
      <c r="R214" s="83">
        <f>+'ROSALPI '!T186+ZAMORA!U212+PARIS!T217</f>
        <v>220</v>
      </c>
      <c r="S214" s="66">
        <v>107</v>
      </c>
      <c r="T214" s="66">
        <v>278200</v>
      </c>
    </row>
    <row r="215" spans="2:20" ht="14.25" customHeight="1">
      <c r="B215" s="67">
        <v>103105037</v>
      </c>
      <c r="C215" s="67" t="s">
        <v>482</v>
      </c>
      <c r="D215" s="67" t="s">
        <v>483</v>
      </c>
      <c r="E215" s="75">
        <f>'ROSALPI '!E187+ZAMORA!F213+PARIS!F218</f>
        <v>476</v>
      </c>
      <c r="F215" s="75">
        <f>'ROSALPI '!F187+ZAMORA!G213+PARIS!G218</f>
        <v>226</v>
      </c>
      <c r="G215" s="75">
        <f>'ROSALPI '!G187+ZAMORA!H213+PARIS!H218</f>
        <v>350</v>
      </c>
      <c r="H215" s="75">
        <f>'ROSALPI '!H187+ZAMORA!I213+PARIS!I218</f>
        <v>544</v>
      </c>
      <c r="I215" s="75">
        <f>'ROSALPI '!I187+ZAMORA!J213+PARIS!J218</f>
        <v>540</v>
      </c>
      <c r="J215" s="75">
        <f>'ROSALPI '!J187+ZAMORA!K213+PARIS!K218</f>
        <v>780</v>
      </c>
      <c r="K215" s="77">
        <f>AVERAGE(E215,F215,G215,H215,I215,J215)</f>
        <v>486</v>
      </c>
      <c r="L215" s="81">
        <v>40</v>
      </c>
      <c r="M215" s="77">
        <f>+K215*(0.0333333333333333)*$D$15</f>
        <v>242.99999999999972</v>
      </c>
      <c r="N215" s="77">
        <f>+M215+((K215/30)*$D$15)</f>
        <v>485.99999999999972</v>
      </c>
      <c r="O215" s="77" t="str">
        <f>IF(K215=0,"",IF(L215-N215&lt;=0,"*",""))</f>
        <v>*</v>
      </c>
      <c r="P215" s="77">
        <f>+M215+((K215/30)*$D$16)</f>
        <v>890.99999999999977</v>
      </c>
      <c r="Q215" s="77">
        <f>+(P215-M215)+(N215-L215)</f>
        <v>1093.9999999999998</v>
      </c>
      <c r="R215" s="83">
        <f>+'ROSALPI '!T187+ZAMORA!U213+PARIS!T218</f>
        <v>0</v>
      </c>
      <c r="S215" s="66">
        <v>107</v>
      </c>
      <c r="T215" s="66">
        <v>278200</v>
      </c>
    </row>
    <row r="216" spans="2:20" ht="14.25" customHeight="1">
      <c r="B216" s="67">
        <v>103118325</v>
      </c>
      <c r="C216" s="67" t="s">
        <v>50</v>
      </c>
      <c r="D216" s="67" t="s">
        <v>44</v>
      </c>
      <c r="E216" s="75">
        <f>'ROSALPI '!E188+ZAMORA!F214+PARIS!F219</f>
        <v>746</v>
      </c>
      <c r="F216" s="75">
        <f>'ROSALPI '!F188+ZAMORA!G214+PARIS!G219</f>
        <v>703</v>
      </c>
      <c r="G216" s="75">
        <f>'ROSALPI '!G188+ZAMORA!H214+PARIS!H219</f>
        <v>583</v>
      </c>
      <c r="H216" s="75">
        <f>'ROSALPI '!H188+ZAMORA!I214+PARIS!I219</f>
        <v>493</v>
      </c>
      <c r="I216" s="75">
        <f>'ROSALPI '!I188+ZAMORA!J214+PARIS!J219</f>
        <v>476</v>
      </c>
      <c r="J216" s="75">
        <f>'ROSALPI '!J188+ZAMORA!K214+PARIS!K219</f>
        <v>673</v>
      </c>
      <c r="K216" s="77">
        <f t="shared" si="18"/>
        <v>612.33333333333337</v>
      </c>
      <c r="L216" s="81">
        <f>'ROSALPI '!L188+ZAMORA!M214+PARIS!M219</f>
        <v>561</v>
      </c>
      <c r="M216" s="77">
        <f t="shared" si="19"/>
        <v>306.16666666666634</v>
      </c>
      <c r="N216" s="77">
        <f t="shared" si="20"/>
        <v>612.33333333333303</v>
      </c>
      <c r="O216" s="77" t="str">
        <f t="shared" si="21"/>
        <v>*</v>
      </c>
      <c r="P216" s="77">
        <f t="shared" si="22"/>
        <v>1122.6111111111109</v>
      </c>
      <c r="Q216" s="77">
        <f t="shared" si="23"/>
        <v>867.7777777777776</v>
      </c>
      <c r="R216" s="83">
        <f>+'ROSALPI '!T188+ZAMORA!U214+PARIS!T219</f>
        <v>500</v>
      </c>
      <c r="S216" s="66">
        <v>505</v>
      </c>
      <c r="T216" s="66">
        <v>454500</v>
      </c>
    </row>
    <row r="217" spans="2:20" ht="14.25" customHeight="1">
      <c r="B217" s="67">
        <v>103118324</v>
      </c>
      <c r="C217" s="67" t="s">
        <v>206</v>
      </c>
      <c r="D217" s="67" t="s">
        <v>44</v>
      </c>
      <c r="E217" s="75">
        <f>'ROSALPI '!E189+ZAMORA!F215+PARIS!F220</f>
        <v>170</v>
      </c>
      <c r="F217" s="75">
        <f>'ROSALPI '!F189+ZAMORA!G215+PARIS!G220</f>
        <v>210</v>
      </c>
      <c r="G217" s="75">
        <f>'ROSALPI '!G189+ZAMORA!H215+PARIS!H220</f>
        <v>180</v>
      </c>
      <c r="H217" s="75">
        <f>'ROSALPI '!H189+ZAMORA!I215+PARIS!I220</f>
        <v>120</v>
      </c>
      <c r="I217" s="75">
        <f>'ROSALPI '!I189+ZAMORA!J215+PARIS!J220</f>
        <v>180</v>
      </c>
      <c r="J217" s="75">
        <f>'ROSALPI '!J189+ZAMORA!K215+PARIS!K220</f>
        <v>210</v>
      </c>
      <c r="K217" s="77">
        <f t="shared" si="18"/>
        <v>178.33333333333334</v>
      </c>
      <c r="L217" s="81">
        <f>'ROSALPI '!L189+ZAMORA!M215+PARIS!M220</f>
        <v>280</v>
      </c>
      <c r="M217" s="77">
        <f t="shared" si="19"/>
        <v>89.166666666666572</v>
      </c>
      <c r="N217" s="77">
        <f t="shared" si="20"/>
        <v>178.33333333333326</v>
      </c>
      <c r="O217" s="77" t="str">
        <f t="shared" si="21"/>
        <v/>
      </c>
      <c r="P217" s="77">
        <f t="shared" si="22"/>
        <v>326.94444444444434</v>
      </c>
      <c r="Q217" s="77">
        <f t="shared" si="23"/>
        <v>136.11111111111103</v>
      </c>
      <c r="R217" s="83">
        <f>+'ROSALPI '!T189+ZAMORA!U215+PARIS!T220</f>
        <v>120</v>
      </c>
      <c r="S217" s="66">
        <v>83</v>
      </c>
      <c r="T217" s="66">
        <v>325360</v>
      </c>
    </row>
    <row r="218" spans="2:20" ht="14.25" customHeight="1">
      <c r="B218" s="67">
        <v>103111324</v>
      </c>
      <c r="C218" s="78" t="s">
        <v>48</v>
      </c>
      <c r="D218" s="67" t="s">
        <v>47</v>
      </c>
      <c r="E218" s="75">
        <f>'ROSALPI '!E190+ZAMORA!F216+PARIS!F221</f>
        <v>5841</v>
      </c>
      <c r="F218" s="75">
        <f>'ROSALPI '!F190+ZAMORA!G216+PARIS!G221</f>
        <v>5452</v>
      </c>
      <c r="G218" s="75">
        <f>'ROSALPI '!G190+ZAMORA!H216+PARIS!H221</f>
        <v>5787</v>
      </c>
      <c r="H218" s="75">
        <f>'ROSALPI '!H190+ZAMORA!I216+PARIS!I221</f>
        <v>5336</v>
      </c>
      <c r="I218" s="75">
        <f>'ROSALPI '!I190+ZAMORA!J216+PARIS!J221</f>
        <v>5203</v>
      </c>
      <c r="J218" s="75">
        <f>'ROSALPI '!J190+ZAMORA!K216+PARIS!K221</f>
        <v>10182</v>
      </c>
      <c r="K218" s="77">
        <f t="shared" si="18"/>
        <v>6300.166666666667</v>
      </c>
      <c r="L218" s="81">
        <f>'ROSALPI '!L190+ZAMORA!M216+PARIS!M221</f>
        <v>6298</v>
      </c>
      <c r="M218" s="77">
        <f t="shared" si="19"/>
        <v>3150.0833333333298</v>
      </c>
      <c r="N218" s="77">
        <f t="shared" si="20"/>
        <v>6300.1666666666633</v>
      </c>
      <c r="O218" s="77" t="str">
        <f t="shared" si="21"/>
        <v>*</v>
      </c>
      <c r="P218" s="77">
        <f t="shared" si="22"/>
        <v>11550.305555555553</v>
      </c>
      <c r="Q218" s="77">
        <f t="shared" si="23"/>
        <v>8402.3888888888869</v>
      </c>
      <c r="R218" s="83">
        <f>+'ROSALPI '!T190+ZAMORA!U216+PARIS!T221</f>
        <v>5300</v>
      </c>
      <c r="S218" s="66">
        <v>117000</v>
      </c>
      <c r="T218" s="66">
        <v>14625000</v>
      </c>
    </row>
    <row r="219" spans="2:20" ht="14.25" customHeight="1">
      <c r="B219" s="67">
        <v>103111326</v>
      </c>
      <c r="C219" s="78" t="s">
        <v>484</v>
      </c>
      <c r="D219" s="67" t="s">
        <v>44</v>
      </c>
      <c r="E219" s="75">
        <f>'ROSALPI '!E191+ZAMORA!F217+PARIS!F222</f>
        <v>6717</v>
      </c>
      <c r="F219" s="75">
        <f>'ROSALPI '!F191+ZAMORA!G217+PARIS!G222</f>
        <v>6560</v>
      </c>
      <c r="G219" s="75">
        <f>'ROSALPI '!G191+ZAMORA!H217+PARIS!H222</f>
        <v>6952</v>
      </c>
      <c r="H219" s="75">
        <f>'ROSALPI '!H191+ZAMORA!I217+PARIS!I222</f>
        <v>6697</v>
      </c>
      <c r="I219" s="75">
        <f>'ROSALPI '!I191+ZAMORA!J217+PARIS!J222</f>
        <v>6704</v>
      </c>
      <c r="J219" s="75">
        <f>'ROSALPI '!J191+ZAMORA!K217+PARIS!K222</f>
        <v>9188</v>
      </c>
      <c r="K219" s="77">
        <f>AVERAGE(E219,F219,G219,H219,I219,J219)</f>
        <v>7136.333333333333</v>
      </c>
      <c r="L219" s="81">
        <f>'ROSALPI '!L191+ZAMORA!M217+PARIS!M222</f>
        <v>24443</v>
      </c>
      <c r="M219" s="77">
        <f>+K219*(0.0333333333333333)*$D$15</f>
        <v>3568.1666666666624</v>
      </c>
      <c r="N219" s="77">
        <f>+M219+((K219/30)*$D$15)</f>
        <v>7136.3333333333285</v>
      </c>
      <c r="O219" s="77" t="str">
        <f>IF(K219=0,"",IF(L219-N219&lt;=0,"*",""))</f>
        <v/>
      </c>
      <c r="P219" s="77">
        <f>+M219+((K219/30)*$D$16)</f>
        <v>13083.277777777774</v>
      </c>
      <c r="Q219" s="77">
        <f>+(P219-M219)+(N219-L219)</f>
        <v>-7791.5555555555602</v>
      </c>
      <c r="R219" s="83">
        <f>+'ROSALPI '!T191+ZAMORA!U217+PARIS!T222</f>
        <v>0</v>
      </c>
      <c r="S219" s="66"/>
      <c r="T219" s="66"/>
    </row>
    <row r="220" spans="2:20" ht="14.25" customHeight="1">
      <c r="B220" s="75">
        <v>103111325</v>
      </c>
      <c r="C220" s="140" t="s">
        <v>286</v>
      </c>
      <c r="D220" s="75" t="s">
        <v>44</v>
      </c>
      <c r="E220" s="75">
        <f>'ROSALPI '!E192+ZAMORA!F218+PARIS!F223</f>
        <v>3857</v>
      </c>
      <c r="F220" s="75">
        <f>'ROSALPI '!F192+ZAMORA!G218+PARIS!G223</f>
        <v>3451</v>
      </c>
      <c r="G220" s="75">
        <f>'ROSALPI '!G192+ZAMORA!H218+PARIS!H223</f>
        <v>3616</v>
      </c>
      <c r="H220" s="75">
        <f>'ROSALPI '!H192+ZAMORA!I218+PARIS!I223</f>
        <v>3068</v>
      </c>
      <c r="I220" s="75">
        <f>'ROSALPI '!I192+ZAMORA!J218+PARIS!J223</f>
        <v>3327</v>
      </c>
      <c r="J220" s="75">
        <f>'ROSALPI '!J192+ZAMORA!K218+PARIS!K223</f>
        <v>4361</v>
      </c>
      <c r="K220" s="77">
        <f t="shared" si="18"/>
        <v>3613.3333333333335</v>
      </c>
      <c r="L220" s="81">
        <f>'ROSALPI '!L192+ZAMORA!M218+PARIS!M223</f>
        <v>3411</v>
      </c>
      <c r="M220" s="77">
        <f t="shared" si="19"/>
        <v>1806.6666666666649</v>
      </c>
      <c r="N220" s="77">
        <f t="shared" si="20"/>
        <v>3613.3333333333317</v>
      </c>
      <c r="O220" s="77" t="str">
        <f t="shared" si="21"/>
        <v>*</v>
      </c>
      <c r="P220" s="77">
        <f t="shared" si="22"/>
        <v>6624.4444444444425</v>
      </c>
      <c r="Q220" s="77">
        <f t="shared" si="23"/>
        <v>5020.1111111111095</v>
      </c>
      <c r="R220" s="83">
        <f>+'ROSALPI '!T192+ZAMORA!U218+PARIS!T223</f>
        <v>3600</v>
      </c>
      <c r="S220" s="66">
        <v>0</v>
      </c>
      <c r="T220" s="66">
        <v>0</v>
      </c>
    </row>
    <row r="221" spans="2:20" ht="14.25" customHeight="1">
      <c r="B221" s="75">
        <v>103117022</v>
      </c>
      <c r="C221" s="140" t="s">
        <v>392</v>
      </c>
      <c r="D221" s="75" t="s">
        <v>6</v>
      </c>
      <c r="E221" s="75" t="e">
        <f>'ROSALPI '!#REF!+ZAMORA!F219+PARIS!F224</f>
        <v>#REF!</v>
      </c>
      <c r="F221" s="75" t="e">
        <f>'ROSALPI '!#REF!+ZAMORA!G219+PARIS!G224</f>
        <v>#REF!</v>
      </c>
      <c r="G221" s="75" t="e">
        <f>'ROSALPI '!#REF!+ZAMORA!H219+PARIS!H224</f>
        <v>#REF!</v>
      </c>
      <c r="H221" s="75" t="e">
        <f>'ROSALPI '!#REF!+ZAMORA!I219+PARIS!I224</f>
        <v>#REF!</v>
      </c>
      <c r="I221" s="75" t="e">
        <f>'ROSALPI '!#REF!+ZAMORA!J219+PARIS!J224</f>
        <v>#REF!</v>
      </c>
      <c r="J221" s="75" t="e">
        <f>'ROSALPI '!#REF!+ZAMORA!K219+PARIS!K224</f>
        <v>#REF!</v>
      </c>
      <c r="K221" s="77" t="e">
        <f t="shared" si="18"/>
        <v>#REF!</v>
      </c>
      <c r="L221" s="81" t="e">
        <f>'ROSALPI '!#REF!+ZAMORA!M219+PARIS!M224</f>
        <v>#REF!</v>
      </c>
      <c r="M221" s="77" t="e">
        <f t="shared" si="19"/>
        <v>#REF!</v>
      </c>
      <c r="N221" s="77" t="e">
        <f t="shared" si="20"/>
        <v>#REF!</v>
      </c>
      <c r="O221" s="77" t="e">
        <f t="shared" si="21"/>
        <v>#REF!</v>
      </c>
      <c r="P221" s="77" t="e">
        <f t="shared" si="22"/>
        <v>#REF!</v>
      </c>
      <c r="Q221" s="77" t="e">
        <f t="shared" si="23"/>
        <v>#REF!</v>
      </c>
      <c r="R221" s="83" t="e">
        <f>+'ROSALPI '!#REF!+ZAMORA!U219+PARIS!T224</f>
        <v>#REF!</v>
      </c>
      <c r="S221" s="66">
        <v>0</v>
      </c>
      <c r="T221" s="66">
        <v>0</v>
      </c>
    </row>
    <row r="222" spans="2:20" ht="14.25" customHeight="1">
      <c r="B222" s="67">
        <v>103117025</v>
      </c>
      <c r="C222" s="78" t="s">
        <v>51</v>
      </c>
      <c r="D222" s="67" t="s">
        <v>19</v>
      </c>
      <c r="E222" s="75">
        <f>'ROSALPI '!E193+ZAMORA!F220+PARIS!F225</f>
        <v>69</v>
      </c>
      <c r="F222" s="75">
        <f>'ROSALPI '!F193+ZAMORA!G220+PARIS!G225</f>
        <v>70</v>
      </c>
      <c r="G222" s="75">
        <f>'ROSALPI '!G193+ZAMORA!H220+PARIS!H225</f>
        <v>65</v>
      </c>
      <c r="H222" s="75">
        <f>'ROSALPI '!H193+ZAMORA!I220+PARIS!I225</f>
        <v>34</v>
      </c>
      <c r="I222" s="75">
        <f>'ROSALPI '!I193+ZAMORA!J220+PARIS!J225</f>
        <v>36</v>
      </c>
      <c r="J222" s="75">
        <f>'ROSALPI '!J193+ZAMORA!K220+PARIS!K225</f>
        <v>42</v>
      </c>
      <c r="K222" s="77">
        <f t="shared" si="18"/>
        <v>52.666666666666664</v>
      </c>
      <c r="L222" s="81">
        <f>'ROSALPI '!L193+ZAMORA!M220+PARIS!M225</f>
        <v>74</v>
      </c>
      <c r="M222" s="77">
        <f t="shared" si="19"/>
        <v>26.333333333333304</v>
      </c>
      <c r="N222" s="77">
        <f t="shared" si="20"/>
        <v>52.666666666666636</v>
      </c>
      <c r="O222" s="77" t="str">
        <f t="shared" si="21"/>
        <v/>
      </c>
      <c r="P222" s="77">
        <f t="shared" si="22"/>
        <v>96.555555555555529</v>
      </c>
      <c r="Q222" s="77">
        <f t="shared" si="23"/>
        <v>48.888888888888864</v>
      </c>
      <c r="R222" s="83">
        <f>+'ROSALPI '!T193+ZAMORA!U220+PARIS!T225</f>
        <v>0</v>
      </c>
      <c r="S222" s="66">
        <v>0</v>
      </c>
      <c r="T222" s="66">
        <v>0</v>
      </c>
    </row>
    <row r="223" spans="2:20" ht="14.25" customHeight="1">
      <c r="B223" s="67">
        <v>103108365</v>
      </c>
      <c r="C223" s="67" t="s">
        <v>324</v>
      </c>
      <c r="D223" s="67" t="s">
        <v>19</v>
      </c>
      <c r="E223" s="75">
        <f>'ROSALPI '!E194+ZAMORA!F221+PARIS!F226</f>
        <v>1475</v>
      </c>
      <c r="F223" s="75">
        <f>'ROSALPI '!F194+ZAMORA!G221+PARIS!G226</f>
        <v>1110</v>
      </c>
      <c r="G223" s="75">
        <f>'ROSALPI '!G194+ZAMORA!H221+PARIS!H226</f>
        <v>1313</v>
      </c>
      <c r="H223" s="75">
        <f>'ROSALPI '!H194+ZAMORA!I221+PARIS!I226</f>
        <v>1227</v>
      </c>
      <c r="I223" s="75">
        <f>'ROSALPI '!I194+ZAMORA!J221+PARIS!J226</f>
        <v>1002</v>
      </c>
      <c r="J223" s="75">
        <f>'ROSALPI '!J194+ZAMORA!K221+PARIS!K226</f>
        <v>1662</v>
      </c>
      <c r="K223" s="77">
        <f t="shared" si="18"/>
        <v>1298.1666666666667</v>
      </c>
      <c r="L223" s="81">
        <f>'ROSALPI '!L194+ZAMORA!M221+PARIS!M226</f>
        <v>762</v>
      </c>
      <c r="M223" s="77">
        <f t="shared" si="19"/>
        <v>649.08333333333269</v>
      </c>
      <c r="N223" s="77">
        <f t="shared" si="20"/>
        <v>1298.1666666666661</v>
      </c>
      <c r="O223" s="77" t="str">
        <f t="shared" si="21"/>
        <v>*</v>
      </c>
      <c r="P223" s="77">
        <f t="shared" si="22"/>
        <v>2379.9722222222217</v>
      </c>
      <c r="Q223" s="77">
        <f t="shared" si="23"/>
        <v>2267.0555555555552</v>
      </c>
      <c r="R223" s="83">
        <f>+'ROSALPI '!T194+ZAMORA!U221+PARIS!T226</f>
        <v>2000</v>
      </c>
      <c r="S223" s="66">
        <v>7900</v>
      </c>
      <c r="T223" s="66">
        <v>197500</v>
      </c>
    </row>
    <row r="224" spans="2:20" ht="14.25" customHeight="1">
      <c r="B224" s="67">
        <v>103108360</v>
      </c>
      <c r="C224" s="67" t="s">
        <v>147</v>
      </c>
      <c r="D224" s="67" t="s">
        <v>19</v>
      </c>
      <c r="E224" s="75">
        <f>'ROSALPI '!E195+ZAMORA!F222+PARIS!F227</f>
        <v>5957</v>
      </c>
      <c r="F224" s="75">
        <f>'ROSALPI '!F195+ZAMORA!G222+PARIS!G227</f>
        <v>4552</v>
      </c>
      <c r="G224" s="75">
        <f>'ROSALPI '!G195+ZAMORA!H222+PARIS!H227</f>
        <v>4679</v>
      </c>
      <c r="H224" s="75">
        <f>'ROSALPI '!H195+ZAMORA!I222+PARIS!I227</f>
        <v>4525</v>
      </c>
      <c r="I224" s="75">
        <f>'ROSALPI '!I195+ZAMORA!J222+PARIS!J227</f>
        <v>4486</v>
      </c>
      <c r="J224" s="75">
        <f>'ROSALPI '!J195+ZAMORA!K222+PARIS!K227</f>
        <v>5537</v>
      </c>
      <c r="K224" s="77">
        <f t="shared" si="18"/>
        <v>4956</v>
      </c>
      <c r="L224" s="81">
        <f>'ROSALPI '!L195+ZAMORA!M222+PARIS!M227</f>
        <v>5376</v>
      </c>
      <c r="M224" s="77">
        <f t="shared" si="19"/>
        <v>2477.9999999999973</v>
      </c>
      <c r="N224" s="77">
        <f t="shared" si="20"/>
        <v>4955.9999999999973</v>
      </c>
      <c r="O224" s="77" t="str">
        <f t="shared" si="21"/>
        <v/>
      </c>
      <c r="P224" s="77">
        <f t="shared" si="22"/>
        <v>9085.9999999999964</v>
      </c>
      <c r="Q224" s="77">
        <f t="shared" si="23"/>
        <v>6187.9999999999964</v>
      </c>
      <c r="R224" s="83">
        <f>+'ROSALPI '!T195+ZAMORA!U222+PARIS!T227</f>
        <v>3000</v>
      </c>
      <c r="S224" s="66">
        <v>7900</v>
      </c>
      <c r="T224" s="66">
        <v>0</v>
      </c>
    </row>
    <row r="225" spans="2:20" ht="14.25" customHeight="1">
      <c r="B225" s="67">
        <v>103107025</v>
      </c>
      <c r="C225" s="67" t="s">
        <v>118</v>
      </c>
      <c r="D225" s="67" t="s">
        <v>44</v>
      </c>
      <c r="E225" s="75">
        <f>'ROSALPI '!E196+ZAMORA!F223+PARIS!F228</f>
        <v>2160</v>
      </c>
      <c r="F225" s="75">
        <f>'ROSALPI '!F196+ZAMORA!G223+PARIS!G228</f>
        <v>1984</v>
      </c>
      <c r="G225" s="75">
        <f>'ROSALPI '!G196+ZAMORA!H223+PARIS!H228</f>
        <v>2378</v>
      </c>
      <c r="H225" s="75">
        <f>'ROSALPI '!H196+ZAMORA!I223+PARIS!I228</f>
        <v>2052</v>
      </c>
      <c r="I225" s="75">
        <f>'ROSALPI '!I196+ZAMORA!J223+PARIS!J228</f>
        <v>2158</v>
      </c>
      <c r="J225" s="75">
        <f>'ROSALPI '!J196+ZAMORA!K223+PARIS!K228</f>
        <v>2876</v>
      </c>
      <c r="K225" s="77">
        <f t="shared" si="18"/>
        <v>2268</v>
      </c>
      <c r="L225" s="81">
        <f>'ROSALPI '!L196+ZAMORA!M223+PARIS!M228</f>
        <v>2046</v>
      </c>
      <c r="M225" s="77">
        <f t="shared" si="19"/>
        <v>1133.9999999999989</v>
      </c>
      <c r="N225" s="77">
        <f t="shared" si="20"/>
        <v>2267.9999999999991</v>
      </c>
      <c r="O225" s="77" t="str">
        <f t="shared" si="21"/>
        <v>*</v>
      </c>
      <c r="P225" s="77">
        <f t="shared" si="22"/>
        <v>4157.9999999999991</v>
      </c>
      <c r="Q225" s="77">
        <f t="shared" si="23"/>
        <v>3245.9999999999991</v>
      </c>
      <c r="R225" s="83">
        <f>+'ROSALPI '!T196+ZAMORA!U223+PARIS!T228</f>
        <v>2000</v>
      </c>
      <c r="S225" s="66">
        <v>48</v>
      </c>
      <c r="T225" s="66">
        <v>153600</v>
      </c>
    </row>
    <row r="226" spans="2:20" ht="14.25" customHeight="1">
      <c r="B226" s="67">
        <v>103107017</v>
      </c>
      <c r="C226" s="67" t="s">
        <v>117</v>
      </c>
      <c r="D226" s="67" t="s">
        <v>44</v>
      </c>
      <c r="E226" s="75">
        <f>'ROSALPI '!E197+ZAMORA!F224+PARIS!F229</f>
        <v>20</v>
      </c>
      <c r="F226" s="75">
        <f>'ROSALPI '!F197+ZAMORA!G224+PARIS!G229</f>
        <v>9</v>
      </c>
      <c r="G226" s="75">
        <f>'ROSALPI '!G197+ZAMORA!H224+PARIS!H229</f>
        <v>4</v>
      </c>
      <c r="H226" s="75">
        <f>'ROSALPI '!H197+ZAMORA!I224+PARIS!I229</f>
        <v>0</v>
      </c>
      <c r="I226" s="75">
        <f>'ROSALPI '!I197+ZAMORA!J224+PARIS!J229</f>
        <v>4</v>
      </c>
      <c r="J226" s="75">
        <f>'ROSALPI '!J197+ZAMORA!K224+PARIS!K229</f>
        <v>5</v>
      </c>
      <c r="K226" s="77">
        <f t="shared" si="18"/>
        <v>7</v>
      </c>
      <c r="L226" s="81">
        <f>'ROSALPI '!L197+ZAMORA!M224+PARIS!M229</f>
        <v>10</v>
      </c>
      <c r="M226" s="77">
        <f t="shared" si="19"/>
        <v>3.4999999999999964</v>
      </c>
      <c r="N226" s="77">
        <f t="shared" si="20"/>
        <v>6.9999999999999964</v>
      </c>
      <c r="O226" s="77" t="str">
        <f t="shared" si="21"/>
        <v/>
      </c>
      <c r="P226" s="77">
        <f t="shared" si="22"/>
        <v>12.83333333333333</v>
      </c>
      <c r="Q226" s="77">
        <f t="shared" si="23"/>
        <v>6.3333333333333304</v>
      </c>
      <c r="R226" s="83">
        <f>+'ROSALPI '!T197+ZAMORA!U224+PARIS!T229</f>
        <v>0</v>
      </c>
      <c r="S226" s="66">
        <v>1358</v>
      </c>
      <c r="T226" s="66">
        <v>420980</v>
      </c>
    </row>
    <row r="227" spans="2:20" ht="14.25" customHeight="1">
      <c r="B227" s="75">
        <v>103104446</v>
      </c>
      <c r="C227" s="75" t="s">
        <v>393</v>
      </c>
      <c r="D227" s="76" t="s">
        <v>423</v>
      </c>
      <c r="E227" s="75">
        <f>'ROSALPI '!E198+ZAMORA!F225+PARIS!F230</f>
        <v>958</v>
      </c>
      <c r="F227" s="75">
        <f>'ROSALPI '!F198+ZAMORA!G225+PARIS!G230</f>
        <v>574</v>
      </c>
      <c r="G227" s="75">
        <f>'ROSALPI '!G198+ZAMORA!H225+PARIS!H230</f>
        <v>669</v>
      </c>
      <c r="H227" s="75">
        <f>'ROSALPI '!H198+ZAMORA!I225+PARIS!I230</f>
        <v>886</v>
      </c>
      <c r="I227" s="75">
        <f>'ROSALPI '!I198+ZAMORA!J225+PARIS!J230</f>
        <v>664</v>
      </c>
      <c r="J227" s="75">
        <f>'ROSALPI '!J198+ZAMORA!K225+PARIS!K230</f>
        <v>667</v>
      </c>
      <c r="K227" s="77">
        <f t="shared" si="18"/>
        <v>736.33333333333337</v>
      </c>
      <c r="L227" s="81">
        <f>'ROSALPI '!L198+ZAMORA!M225+PARIS!M230</f>
        <v>57</v>
      </c>
      <c r="M227" s="77">
        <f t="shared" si="19"/>
        <v>368.16666666666629</v>
      </c>
      <c r="N227" s="77">
        <f t="shared" si="20"/>
        <v>736.33333333333303</v>
      </c>
      <c r="O227" s="77" t="str">
        <f t="shared" si="21"/>
        <v>*</v>
      </c>
      <c r="P227" s="77">
        <f t="shared" si="22"/>
        <v>1349.9444444444441</v>
      </c>
      <c r="Q227" s="77">
        <f t="shared" si="23"/>
        <v>1661.1111111111109</v>
      </c>
      <c r="R227" s="83">
        <f>+'ROSALPI '!T198+ZAMORA!U225+PARIS!T230</f>
        <v>1210</v>
      </c>
      <c r="S227" s="66">
        <v>0</v>
      </c>
      <c r="T227" s="66">
        <v>0</v>
      </c>
    </row>
    <row r="228" spans="2:20" ht="14.25" customHeight="1">
      <c r="B228" s="67">
        <v>103104440</v>
      </c>
      <c r="C228" s="67" t="s">
        <v>258</v>
      </c>
      <c r="D228" s="67" t="s">
        <v>44</v>
      </c>
      <c r="E228" s="75">
        <f>'ROSALPI '!E199+ZAMORA!F226+PARIS!F231</f>
        <v>14</v>
      </c>
      <c r="F228" s="75">
        <f>'ROSALPI '!F199+ZAMORA!G226+PARIS!G231</f>
        <v>12</v>
      </c>
      <c r="G228" s="75">
        <f>'ROSALPI '!G199+ZAMORA!H226+PARIS!H231</f>
        <v>7</v>
      </c>
      <c r="H228" s="75">
        <f>'ROSALPI '!H199+ZAMORA!I226+PARIS!I231</f>
        <v>11</v>
      </c>
      <c r="I228" s="75">
        <f>'ROSALPI '!I199+ZAMORA!J226+PARIS!J231</f>
        <v>17</v>
      </c>
      <c r="J228" s="75">
        <f>'ROSALPI '!J199+ZAMORA!K226+PARIS!K231</f>
        <v>10</v>
      </c>
      <c r="K228" s="77">
        <f t="shared" si="18"/>
        <v>11.833333333333334</v>
      </c>
      <c r="L228" s="81">
        <f>'ROSALPI '!L199+ZAMORA!M226+PARIS!M231</f>
        <v>29</v>
      </c>
      <c r="M228" s="77">
        <f t="shared" si="19"/>
        <v>5.9166666666666607</v>
      </c>
      <c r="N228" s="77">
        <f t="shared" si="20"/>
        <v>11.833333333333329</v>
      </c>
      <c r="O228" s="77" t="str">
        <f t="shared" si="21"/>
        <v/>
      </c>
      <c r="P228" s="77">
        <f t="shared" si="22"/>
        <v>21.694444444444439</v>
      </c>
      <c r="Q228" s="77">
        <f t="shared" si="23"/>
        <v>-1.3888888888888928</v>
      </c>
      <c r="R228" s="83">
        <f>+'ROSALPI '!T199+ZAMORA!U226+PARIS!T231</f>
        <v>0</v>
      </c>
      <c r="S228" s="66">
        <v>270</v>
      </c>
      <c r="T228" s="66">
        <v>0</v>
      </c>
    </row>
    <row r="229" spans="2:20" ht="14.25" customHeight="1">
      <c r="B229" s="67">
        <v>103116241</v>
      </c>
      <c r="C229" s="67" t="s">
        <v>185</v>
      </c>
      <c r="D229" s="76" t="s">
        <v>426</v>
      </c>
      <c r="E229" s="75">
        <f>'ROSALPI '!E200+ZAMORA!F227+PARIS!F232</f>
        <v>440</v>
      </c>
      <c r="F229" s="75">
        <f>'ROSALPI '!F200+ZAMORA!G227+PARIS!G232</f>
        <v>516</v>
      </c>
      <c r="G229" s="75">
        <f>'ROSALPI '!G200+ZAMORA!H227+PARIS!H232</f>
        <v>420</v>
      </c>
      <c r="H229" s="75">
        <f>'ROSALPI '!H200+ZAMORA!I227+PARIS!I232</f>
        <v>225</v>
      </c>
      <c r="I229" s="75">
        <f>'ROSALPI '!I200+ZAMORA!J227+PARIS!J232</f>
        <v>357</v>
      </c>
      <c r="J229" s="75">
        <f>'ROSALPI '!J200+ZAMORA!K227+PARIS!K232</f>
        <v>523</v>
      </c>
      <c r="K229" s="77">
        <f t="shared" si="18"/>
        <v>413.5</v>
      </c>
      <c r="L229" s="81">
        <f>'ROSALPI '!L200+ZAMORA!M227+PARIS!M232</f>
        <v>268</v>
      </c>
      <c r="M229" s="77">
        <f t="shared" si="19"/>
        <v>206.74999999999977</v>
      </c>
      <c r="N229" s="77">
        <f t="shared" si="20"/>
        <v>413.49999999999977</v>
      </c>
      <c r="O229" s="77" t="str">
        <f t="shared" si="21"/>
        <v>*</v>
      </c>
      <c r="P229" s="77">
        <f t="shared" si="22"/>
        <v>758.08333333333314</v>
      </c>
      <c r="Q229" s="77">
        <f t="shared" si="23"/>
        <v>696.83333333333314</v>
      </c>
      <c r="R229" s="83">
        <f>+'ROSALPI '!T200+ZAMORA!U227+PARIS!T232</f>
        <v>600</v>
      </c>
      <c r="S229" s="66">
        <v>2200</v>
      </c>
      <c r="T229" s="66">
        <v>220000</v>
      </c>
    </row>
    <row r="230" spans="2:20" ht="14.25" customHeight="1">
      <c r="B230" s="67">
        <v>103116245</v>
      </c>
      <c r="C230" s="67" t="s">
        <v>360</v>
      </c>
      <c r="D230" s="67" t="s">
        <v>44</v>
      </c>
      <c r="E230" s="75">
        <f>'ROSALPI '!E201+ZAMORA!F228+PARIS!F233</f>
        <v>0</v>
      </c>
      <c r="F230" s="75">
        <f>'ROSALPI '!F201+ZAMORA!G228+PARIS!G233</f>
        <v>0</v>
      </c>
      <c r="G230" s="75">
        <f>'ROSALPI '!G201+ZAMORA!H228+PARIS!H233</f>
        <v>0</v>
      </c>
      <c r="H230" s="75">
        <f>'ROSALPI '!H201+ZAMORA!I228+PARIS!I233</f>
        <v>0</v>
      </c>
      <c r="I230" s="75">
        <f>'ROSALPI '!I201+ZAMORA!J228+PARIS!J233</f>
        <v>0</v>
      </c>
      <c r="J230" s="75">
        <f>'ROSALPI '!J201+ZAMORA!K228+PARIS!K233</f>
        <v>0</v>
      </c>
      <c r="K230" s="77">
        <f t="shared" si="18"/>
        <v>0</v>
      </c>
      <c r="L230" s="81">
        <f>'ROSALPI '!L201+ZAMORA!M228+PARIS!M233</f>
        <v>0</v>
      </c>
      <c r="M230" s="77">
        <f t="shared" si="19"/>
        <v>0</v>
      </c>
      <c r="N230" s="77">
        <f t="shared" si="20"/>
        <v>0</v>
      </c>
      <c r="O230" s="77" t="str">
        <f t="shared" si="21"/>
        <v/>
      </c>
      <c r="P230" s="77">
        <f t="shared" si="22"/>
        <v>0</v>
      </c>
      <c r="Q230" s="77">
        <f t="shared" si="23"/>
        <v>0</v>
      </c>
      <c r="R230" s="83">
        <f>+'ROSALPI '!T201+ZAMORA!U228+PARIS!T233</f>
        <v>0</v>
      </c>
      <c r="S230" s="66">
        <v>67</v>
      </c>
      <c r="T230" s="66">
        <v>0</v>
      </c>
    </row>
    <row r="231" spans="2:20" ht="14.25" customHeight="1">
      <c r="B231" s="67">
        <v>103107168</v>
      </c>
      <c r="C231" s="141" t="s">
        <v>272</v>
      </c>
      <c r="D231" s="67" t="s">
        <v>44</v>
      </c>
      <c r="E231" s="75">
        <f>'ROSALPI '!E202+ZAMORA!F229+PARIS!F234</f>
        <v>300</v>
      </c>
      <c r="F231" s="75">
        <f>'ROSALPI '!F202+ZAMORA!G229+PARIS!G234</f>
        <v>240</v>
      </c>
      <c r="G231" s="75">
        <f>'ROSALPI '!G202+ZAMORA!H229+PARIS!H234</f>
        <v>300</v>
      </c>
      <c r="H231" s="75">
        <f>'ROSALPI '!H202+ZAMORA!I229+PARIS!I234</f>
        <v>240</v>
      </c>
      <c r="I231" s="75">
        <f>'ROSALPI '!I202+ZAMORA!J229+PARIS!J234</f>
        <v>330</v>
      </c>
      <c r="J231" s="75">
        <f>'ROSALPI '!J202+ZAMORA!K229+PARIS!K234</f>
        <v>420</v>
      </c>
      <c r="K231" s="77">
        <f t="shared" si="18"/>
        <v>305</v>
      </c>
      <c r="L231" s="81">
        <f>'ROSALPI '!L202+ZAMORA!M229+PARIS!M234</f>
        <v>1250</v>
      </c>
      <c r="M231" s="77">
        <f t="shared" si="19"/>
        <v>152.49999999999983</v>
      </c>
      <c r="N231" s="77">
        <f t="shared" si="20"/>
        <v>304.99999999999983</v>
      </c>
      <c r="O231" s="77" t="str">
        <f t="shared" si="21"/>
        <v/>
      </c>
      <c r="P231" s="77">
        <f t="shared" si="22"/>
        <v>559.16666666666652</v>
      </c>
      <c r="Q231" s="77">
        <f t="shared" si="23"/>
        <v>-538.33333333333348</v>
      </c>
      <c r="R231" s="83">
        <f>+'ROSALPI '!T202+ZAMORA!U229+PARIS!T234</f>
        <v>0</v>
      </c>
      <c r="S231" s="66">
        <v>0</v>
      </c>
      <c r="T231" s="66">
        <v>0</v>
      </c>
    </row>
    <row r="232" spans="2:20" ht="14.25" customHeight="1">
      <c r="B232" s="75">
        <v>103104010</v>
      </c>
      <c r="C232" s="140" t="s">
        <v>394</v>
      </c>
      <c r="D232" s="75" t="s">
        <v>19</v>
      </c>
      <c r="E232" s="75">
        <f>'ROSALPI '!E203+ZAMORA!F230+PARIS!F235</f>
        <v>58713</v>
      </c>
      <c r="F232" s="75">
        <f>'ROSALPI '!F203+ZAMORA!G230+PARIS!G235</f>
        <v>48030</v>
      </c>
      <c r="G232" s="75">
        <f>'ROSALPI '!G203+ZAMORA!H230+PARIS!H235</f>
        <v>66785</v>
      </c>
      <c r="H232" s="75">
        <f>'ROSALPI '!H203+ZAMORA!I230+PARIS!I235</f>
        <v>57859</v>
      </c>
      <c r="I232" s="75">
        <f>'ROSALPI '!I203+ZAMORA!J230+PARIS!J235</f>
        <v>50099</v>
      </c>
      <c r="J232" s="75">
        <f>'ROSALPI '!J203+ZAMORA!K230+PARIS!K235</f>
        <v>68164</v>
      </c>
      <c r="K232" s="77">
        <f t="shared" si="18"/>
        <v>58275</v>
      </c>
      <c r="L232" s="81">
        <f>'ROSALPI '!L203+ZAMORA!M230+PARIS!M235</f>
        <v>53725</v>
      </c>
      <c r="M232" s="77">
        <f t="shared" si="19"/>
        <v>29137.499999999971</v>
      </c>
      <c r="N232" s="77">
        <f t="shared" si="20"/>
        <v>58274.999999999971</v>
      </c>
      <c r="O232" s="77" t="str">
        <f t="shared" si="21"/>
        <v>*</v>
      </c>
      <c r="P232" s="77">
        <f t="shared" si="22"/>
        <v>106837.49999999997</v>
      </c>
      <c r="Q232" s="77">
        <f t="shared" si="23"/>
        <v>82249.999999999971</v>
      </c>
      <c r="R232" s="83">
        <f>+'ROSALPI '!T203+ZAMORA!U230+PARIS!T235</f>
        <v>46200</v>
      </c>
      <c r="S232" s="66">
        <v>0</v>
      </c>
      <c r="T232" s="66">
        <v>0</v>
      </c>
    </row>
    <row r="233" spans="2:20" ht="14.25" customHeight="1">
      <c r="B233" s="75">
        <v>103104008</v>
      </c>
      <c r="C233" s="140" t="s">
        <v>395</v>
      </c>
      <c r="D233" s="75" t="s">
        <v>17</v>
      </c>
      <c r="E233" s="75">
        <f>'ROSALPI '!E204+ZAMORA!F231+PARIS!F236</f>
        <v>13973</v>
      </c>
      <c r="F233" s="75">
        <f>'ROSALPI '!F204+ZAMORA!G231+PARIS!G236</f>
        <v>11406</v>
      </c>
      <c r="G233" s="75">
        <f>'ROSALPI '!G204+ZAMORA!H231+PARIS!H236</f>
        <v>10625</v>
      </c>
      <c r="H233" s="75">
        <f>'ROSALPI '!H204+ZAMORA!I231+PARIS!I236</f>
        <v>10431</v>
      </c>
      <c r="I233" s="75">
        <f>'ROSALPI '!I204+ZAMORA!J231+PARIS!J236</f>
        <v>11254</v>
      </c>
      <c r="J233" s="75">
        <f>'ROSALPI '!J204+ZAMORA!K231+PARIS!K236</f>
        <v>14511</v>
      </c>
      <c r="K233" s="77">
        <f t="shared" si="18"/>
        <v>12033.333333333334</v>
      </c>
      <c r="L233" s="81">
        <f>'ROSALPI '!L204+ZAMORA!M231+PARIS!M236</f>
        <v>10778</v>
      </c>
      <c r="M233" s="77">
        <f t="shared" si="19"/>
        <v>6016.6666666666606</v>
      </c>
      <c r="N233" s="77">
        <f t="shared" si="20"/>
        <v>12033.333333333328</v>
      </c>
      <c r="O233" s="77" t="str">
        <f t="shared" si="21"/>
        <v>*</v>
      </c>
      <c r="P233" s="77">
        <f t="shared" si="22"/>
        <v>22061.111111111106</v>
      </c>
      <c r="Q233" s="77">
        <f t="shared" si="23"/>
        <v>17299.777777777774</v>
      </c>
      <c r="R233" s="83">
        <f>+'ROSALPI '!T204+ZAMORA!U231+PARIS!T236</f>
        <v>10000</v>
      </c>
      <c r="S233" s="66">
        <v>0</v>
      </c>
      <c r="T233" s="66">
        <v>0</v>
      </c>
    </row>
    <row r="234" spans="2:20" ht="14.25" customHeight="1">
      <c r="B234" s="75">
        <v>103104475</v>
      </c>
      <c r="C234" s="142" t="s">
        <v>61</v>
      </c>
      <c r="D234" s="75" t="s">
        <v>25</v>
      </c>
      <c r="E234" s="75">
        <f>'ROSALPI '!E205+ZAMORA!F232+PARIS!F237</f>
        <v>0</v>
      </c>
      <c r="F234" s="75">
        <f>'ROSALPI '!F205+ZAMORA!G232+PARIS!G237</f>
        <v>0</v>
      </c>
      <c r="G234" s="75">
        <f>'ROSALPI '!G205+ZAMORA!H232+PARIS!H237</f>
        <v>0</v>
      </c>
      <c r="H234" s="75">
        <f>'ROSALPI '!H205+ZAMORA!I232+PARIS!I237</f>
        <v>0</v>
      </c>
      <c r="I234" s="75">
        <f>'ROSALPI '!I205+ZAMORA!J232+PARIS!J237</f>
        <v>0</v>
      </c>
      <c r="J234" s="75">
        <f>'ROSALPI '!J205+ZAMORA!K232+PARIS!K237</f>
        <v>0</v>
      </c>
      <c r="K234" s="77">
        <f t="shared" si="18"/>
        <v>0</v>
      </c>
      <c r="L234" s="81">
        <f>'ROSALPI '!L205+ZAMORA!M232+PARIS!M237</f>
        <v>0</v>
      </c>
      <c r="M234" s="77">
        <f t="shared" si="19"/>
        <v>0</v>
      </c>
      <c r="N234" s="77">
        <f t="shared" si="20"/>
        <v>0</v>
      </c>
      <c r="O234" s="77" t="str">
        <f t="shared" si="21"/>
        <v/>
      </c>
      <c r="P234" s="77">
        <f t="shared" si="22"/>
        <v>0</v>
      </c>
      <c r="Q234" s="77">
        <f t="shared" si="23"/>
        <v>0</v>
      </c>
      <c r="R234" s="83">
        <f>+'ROSALPI '!T206+ZAMORA!U232+PARIS!T237</f>
        <v>0</v>
      </c>
      <c r="S234" s="66">
        <v>0</v>
      </c>
      <c r="T234" s="66">
        <v>0</v>
      </c>
    </row>
    <row r="235" spans="2:20" ht="14.25" customHeight="1">
      <c r="B235" s="67">
        <v>103118379</v>
      </c>
      <c r="C235" s="67" t="s">
        <v>65</v>
      </c>
      <c r="D235" s="67" t="s">
        <v>44</v>
      </c>
      <c r="E235" s="75">
        <f>'ROSALPI '!E206+ZAMORA!F233+PARIS!F238</f>
        <v>0</v>
      </c>
      <c r="F235" s="75">
        <f>'ROSALPI '!F206+ZAMORA!G233+PARIS!G238</f>
        <v>0</v>
      </c>
      <c r="G235" s="75">
        <f>'ROSALPI '!G206+ZAMORA!H233+PARIS!H238</f>
        <v>0</v>
      </c>
      <c r="H235" s="75">
        <f>'ROSALPI '!H206+ZAMORA!I233+PARIS!I238</f>
        <v>0</v>
      </c>
      <c r="I235" s="75">
        <f>'ROSALPI '!I206+ZAMORA!J233+PARIS!J238</f>
        <v>0</v>
      </c>
      <c r="J235" s="75">
        <f>'ROSALPI '!J206+ZAMORA!K233+PARIS!K238</f>
        <v>0</v>
      </c>
      <c r="K235" s="77">
        <f t="shared" si="18"/>
        <v>0</v>
      </c>
      <c r="L235" s="81">
        <f>'ROSALPI '!L206+ZAMORA!M233+PARIS!M238</f>
        <v>0</v>
      </c>
      <c r="M235" s="77">
        <f t="shared" si="19"/>
        <v>0</v>
      </c>
      <c r="N235" s="77">
        <f t="shared" si="20"/>
        <v>0</v>
      </c>
      <c r="O235" s="77" t="str">
        <f t="shared" si="21"/>
        <v/>
      </c>
      <c r="P235" s="77">
        <f t="shared" si="22"/>
        <v>0</v>
      </c>
      <c r="Q235" s="77">
        <f t="shared" si="23"/>
        <v>0</v>
      </c>
      <c r="R235" s="83">
        <f>+'ROSALPI '!T207+ZAMORA!U233+PARIS!T238</f>
        <v>0</v>
      </c>
      <c r="S235" s="66">
        <v>682</v>
      </c>
      <c r="T235" s="66">
        <v>1295800</v>
      </c>
    </row>
    <row r="236" spans="2:20" ht="14.25" customHeight="1">
      <c r="B236" s="67">
        <v>103118378</v>
      </c>
      <c r="C236" s="67" t="s">
        <v>211</v>
      </c>
      <c r="D236" s="67" t="s">
        <v>44</v>
      </c>
      <c r="E236" s="75">
        <f>'ROSALPI '!E207+ZAMORA!F234+PARIS!F239</f>
        <v>1674</v>
      </c>
      <c r="F236" s="75">
        <f>'ROSALPI '!F207+ZAMORA!G234+PARIS!G239</f>
        <v>1629</v>
      </c>
      <c r="G236" s="75">
        <f>'ROSALPI '!G207+ZAMORA!H234+PARIS!H239</f>
        <v>1544</v>
      </c>
      <c r="H236" s="75">
        <f>'ROSALPI '!H207+ZAMORA!I234+PARIS!I239</f>
        <v>1402</v>
      </c>
      <c r="I236" s="75">
        <f>'ROSALPI '!I207+ZAMORA!J234+PARIS!J239</f>
        <v>1407</v>
      </c>
      <c r="J236" s="75">
        <f>'ROSALPI '!J207+ZAMORA!K234+PARIS!K239</f>
        <v>1609</v>
      </c>
      <c r="K236" s="77">
        <f t="shared" si="18"/>
        <v>1544.1666666666667</v>
      </c>
      <c r="L236" s="81">
        <f>'ROSALPI '!L207+ZAMORA!M234+PARIS!M239</f>
        <v>1540</v>
      </c>
      <c r="M236" s="77">
        <f t="shared" si="19"/>
        <v>772.08333333333258</v>
      </c>
      <c r="N236" s="77">
        <f t="shared" si="20"/>
        <v>1544.1666666666661</v>
      </c>
      <c r="O236" s="77" t="str">
        <f t="shared" si="21"/>
        <v>*</v>
      </c>
      <c r="P236" s="77">
        <f t="shared" si="22"/>
        <v>2830.9722222222213</v>
      </c>
      <c r="Q236" s="77">
        <f t="shared" si="23"/>
        <v>2063.0555555555547</v>
      </c>
      <c r="R236" s="83">
        <f>+'ROSALPI '!T208+ZAMORA!U234+PARIS!T239</f>
        <v>1000</v>
      </c>
      <c r="S236" s="66">
        <v>344</v>
      </c>
      <c r="T236" s="66">
        <v>1032000</v>
      </c>
    </row>
    <row r="237" spans="2:20" ht="14.25" customHeight="1">
      <c r="B237" s="67">
        <v>103118441</v>
      </c>
      <c r="C237" s="67" t="s">
        <v>214</v>
      </c>
      <c r="D237" s="76" t="s">
        <v>430</v>
      </c>
      <c r="E237" s="75">
        <f>'ROSALPI '!E208+ZAMORA!F235+PARIS!F240</f>
        <v>48690</v>
      </c>
      <c r="F237" s="75">
        <f>'ROSALPI '!F208+ZAMORA!G235+PARIS!G240</f>
        <v>40100</v>
      </c>
      <c r="G237" s="75">
        <f>'ROSALPI '!G208+ZAMORA!H235+PARIS!H240</f>
        <v>43870</v>
      </c>
      <c r="H237" s="75">
        <f>'ROSALPI '!H208+ZAMORA!I235+PARIS!I240</f>
        <v>41535</v>
      </c>
      <c r="I237" s="75">
        <f>'ROSALPI '!I208+ZAMORA!J235+PARIS!J240</f>
        <v>42621</v>
      </c>
      <c r="J237" s="75">
        <f>'ROSALPI '!J208+ZAMORA!K235+PARIS!K240</f>
        <v>55465</v>
      </c>
      <c r="K237" s="77">
        <f t="shared" si="18"/>
        <v>45380.166666666664</v>
      </c>
      <c r="L237" s="81">
        <f>'ROSALPI '!L208+ZAMORA!M235+PARIS!M240</f>
        <v>33586</v>
      </c>
      <c r="M237" s="77">
        <f t="shared" si="19"/>
        <v>22690.08333333331</v>
      </c>
      <c r="N237" s="77">
        <f t="shared" si="20"/>
        <v>45380.166666666642</v>
      </c>
      <c r="O237" s="77" t="str">
        <f t="shared" si="21"/>
        <v>*</v>
      </c>
      <c r="P237" s="77">
        <f t="shared" si="22"/>
        <v>83196.972222222204</v>
      </c>
      <c r="Q237" s="77">
        <f t="shared" si="23"/>
        <v>72301.055555555533</v>
      </c>
      <c r="R237" s="83">
        <f>+'ROSALPI '!T209+ZAMORA!U235+PARIS!T240</f>
        <v>40050</v>
      </c>
      <c r="S237" s="66">
        <v>9400</v>
      </c>
      <c r="T237" s="66">
        <v>263200</v>
      </c>
    </row>
    <row r="238" spans="2:20" ht="14.25" customHeight="1">
      <c r="B238" s="67">
        <v>103118449</v>
      </c>
      <c r="C238" s="67" t="s">
        <v>216</v>
      </c>
      <c r="D238" s="67" t="s">
        <v>44</v>
      </c>
      <c r="E238" s="75">
        <f>'ROSALPI '!E209+ZAMORA!F236+PARIS!F241</f>
        <v>17880</v>
      </c>
      <c r="F238" s="75">
        <f>'ROSALPI '!F209+ZAMORA!G236+PARIS!G241</f>
        <v>14790</v>
      </c>
      <c r="G238" s="75">
        <f>'ROSALPI '!G209+ZAMORA!H236+PARIS!H241</f>
        <v>15600</v>
      </c>
      <c r="H238" s="75">
        <f>'ROSALPI '!H209+ZAMORA!I236+PARIS!I241</f>
        <v>15510</v>
      </c>
      <c r="I238" s="75">
        <f>'ROSALPI '!I209+ZAMORA!J236+PARIS!J241</f>
        <v>15090</v>
      </c>
      <c r="J238" s="75">
        <f>'ROSALPI '!J209+ZAMORA!K236+PARIS!K241</f>
        <v>18690</v>
      </c>
      <c r="K238" s="77">
        <f t="shared" si="18"/>
        <v>16260</v>
      </c>
      <c r="L238" s="81">
        <f>'ROSALPI '!L209+ZAMORA!M236+PARIS!M241</f>
        <v>10014</v>
      </c>
      <c r="M238" s="77">
        <f t="shared" si="19"/>
        <v>8129.9999999999918</v>
      </c>
      <c r="N238" s="77">
        <f t="shared" si="20"/>
        <v>16259.999999999993</v>
      </c>
      <c r="O238" s="77" t="str">
        <f t="shared" si="21"/>
        <v>*</v>
      </c>
      <c r="P238" s="77">
        <f t="shared" si="22"/>
        <v>29809.999999999993</v>
      </c>
      <c r="Q238" s="77">
        <f t="shared" si="23"/>
        <v>27925.999999999993</v>
      </c>
      <c r="R238" s="83">
        <f>+'ROSALPI '!T210+ZAMORA!U236+PARIS!T241</f>
        <v>20000</v>
      </c>
      <c r="S238" s="66">
        <v>601</v>
      </c>
      <c r="T238" s="66">
        <v>60100</v>
      </c>
    </row>
    <row r="239" spans="2:20" ht="14.25" customHeight="1">
      <c r="B239" s="67">
        <v>103118444</v>
      </c>
      <c r="C239" s="67" t="s">
        <v>215</v>
      </c>
      <c r="D239" s="67" t="s">
        <v>44</v>
      </c>
      <c r="E239" s="75">
        <f>'ROSALPI '!E210+ZAMORA!F237+PARIS!F242</f>
        <v>8100</v>
      </c>
      <c r="F239" s="75">
        <f>'ROSALPI '!F210+ZAMORA!G237+PARIS!G242</f>
        <v>6960</v>
      </c>
      <c r="G239" s="75">
        <f>'ROSALPI '!G210+ZAMORA!H237+PARIS!H242</f>
        <v>7095</v>
      </c>
      <c r="H239" s="75">
        <f>'ROSALPI '!H210+ZAMORA!I237+PARIS!I242</f>
        <v>7290</v>
      </c>
      <c r="I239" s="75">
        <f>'ROSALPI '!I210+ZAMORA!J237+PARIS!J242</f>
        <v>7695</v>
      </c>
      <c r="J239" s="75">
        <f>'ROSALPI '!J210+ZAMORA!K237+PARIS!K242</f>
        <v>14100</v>
      </c>
      <c r="K239" s="77">
        <f t="shared" si="18"/>
        <v>8540</v>
      </c>
      <c r="L239" s="81">
        <f>'ROSALPI '!L210+ZAMORA!M237+PARIS!M242</f>
        <v>4305</v>
      </c>
      <c r="M239" s="77">
        <f t="shared" si="19"/>
        <v>4269.9999999999955</v>
      </c>
      <c r="N239" s="77">
        <f t="shared" si="20"/>
        <v>8539.9999999999964</v>
      </c>
      <c r="O239" s="77" t="str">
        <f t="shared" si="21"/>
        <v>*</v>
      </c>
      <c r="P239" s="77">
        <f t="shared" si="22"/>
        <v>15656.666666666664</v>
      </c>
      <c r="Q239" s="77">
        <f t="shared" si="23"/>
        <v>15621.666666666664</v>
      </c>
      <c r="R239" s="83">
        <f>+'ROSALPI '!T211+ZAMORA!U237+PARIS!T242</f>
        <v>11000</v>
      </c>
      <c r="S239" s="66">
        <v>193</v>
      </c>
      <c r="T239" s="66">
        <v>115800</v>
      </c>
    </row>
    <row r="240" spans="2:20" ht="14.25" customHeight="1">
      <c r="B240" s="67">
        <v>103111322</v>
      </c>
      <c r="C240" s="78" t="s">
        <v>285</v>
      </c>
      <c r="D240" s="67" t="s">
        <v>44</v>
      </c>
      <c r="E240" s="75">
        <f>'ROSALPI '!E211+ZAMORA!F238+PARIS!F243</f>
        <v>1720</v>
      </c>
      <c r="F240" s="75">
        <f>'ROSALPI '!F211+ZAMORA!G238+PARIS!G243</f>
        <v>1160</v>
      </c>
      <c r="G240" s="75">
        <f>'ROSALPI '!G211+ZAMORA!H238+PARIS!H243</f>
        <v>1230</v>
      </c>
      <c r="H240" s="75">
        <f>'ROSALPI '!H211+ZAMORA!I238+PARIS!I243</f>
        <v>1560</v>
      </c>
      <c r="I240" s="75">
        <f>'ROSALPI '!I211+ZAMORA!J238+PARIS!J243</f>
        <v>1350</v>
      </c>
      <c r="J240" s="75">
        <f>'ROSALPI '!J211+ZAMORA!K238+PARIS!K243</f>
        <v>1770</v>
      </c>
      <c r="K240" s="77">
        <f t="shared" si="18"/>
        <v>1465</v>
      </c>
      <c r="L240" s="81">
        <f>'ROSALPI '!L211+ZAMORA!M238+PARIS!M243</f>
        <v>1660</v>
      </c>
      <c r="M240" s="77">
        <f t="shared" si="19"/>
        <v>732.4999999999992</v>
      </c>
      <c r="N240" s="77">
        <f t="shared" si="20"/>
        <v>1464.9999999999991</v>
      </c>
      <c r="O240" s="77" t="str">
        <f t="shared" si="21"/>
        <v/>
      </c>
      <c r="P240" s="77">
        <f t="shared" si="22"/>
        <v>2685.8333333333326</v>
      </c>
      <c r="Q240" s="77">
        <f t="shared" si="23"/>
        <v>1758.3333333333326</v>
      </c>
      <c r="R240" s="83" t="e">
        <f>+'ROSALPI '!#REF!+ZAMORA!U238+PARIS!T243</f>
        <v>#REF!</v>
      </c>
      <c r="S240" s="66">
        <v>0</v>
      </c>
      <c r="T240" s="66">
        <v>0</v>
      </c>
    </row>
    <row r="241" spans="2:20" ht="14.25" customHeight="1">
      <c r="B241" s="75">
        <v>103111323</v>
      </c>
      <c r="C241" s="140" t="s">
        <v>232</v>
      </c>
      <c r="D241" s="75" t="s">
        <v>47</v>
      </c>
      <c r="E241" s="75" t="e">
        <f>'ROSALPI '!#REF!+ZAMORA!F239+PARIS!F244</f>
        <v>#REF!</v>
      </c>
      <c r="F241" s="75" t="e">
        <f>'ROSALPI '!#REF!+ZAMORA!G239+PARIS!G244</f>
        <v>#REF!</v>
      </c>
      <c r="G241" s="75" t="e">
        <f>'ROSALPI '!#REF!+ZAMORA!H239+PARIS!H244</f>
        <v>#REF!</v>
      </c>
      <c r="H241" s="75" t="e">
        <f>'ROSALPI '!#REF!+ZAMORA!I239+PARIS!I244</f>
        <v>#REF!</v>
      </c>
      <c r="I241" s="75" t="e">
        <f>'ROSALPI '!#REF!+ZAMORA!J239+PARIS!J244</f>
        <v>#REF!</v>
      </c>
      <c r="J241" s="75" t="e">
        <f>'ROSALPI '!#REF!+ZAMORA!K239+PARIS!K244</f>
        <v>#REF!</v>
      </c>
      <c r="K241" s="77" t="e">
        <f t="shared" si="18"/>
        <v>#REF!</v>
      </c>
      <c r="L241" s="81" t="e">
        <f>'ROSALPI '!#REF!+ZAMORA!M239+PARIS!M244</f>
        <v>#REF!</v>
      </c>
      <c r="M241" s="77" t="e">
        <f t="shared" si="19"/>
        <v>#REF!</v>
      </c>
      <c r="N241" s="77" t="e">
        <f t="shared" si="20"/>
        <v>#REF!</v>
      </c>
      <c r="O241" s="77" t="e">
        <f t="shared" si="21"/>
        <v>#REF!</v>
      </c>
      <c r="P241" s="77" t="e">
        <f t="shared" si="22"/>
        <v>#REF!</v>
      </c>
      <c r="Q241" s="77" t="e">
        <f t="shared" si="23"/>
        <v>#REF!</v>
      </c>
      <c r="R241" s="83">
        <f>+'ROSALPI '!T212+ZAMORA!U239+PARIS!T244</f>
        <v>9000</v>
      </c>
      <c r="S241" s="66">
        <v>0</v>
      </c>
      <c r="T241" s="66">
        <v>0</v>
      </c>
    </row>
    <row r="242" spans="2:20" ht="14.25" customHeight="1">
      <c r="B242" s="148">
        <v>103109260</v>
      </c>
      <c r="C242" s="72" t="s">
        <v>488</v>
      </c>
      <c r="D242" s="67" t="s">
        <v>44</v>
      </c>
      <c r="E242" s="75">
        <f>'ROSALPI '!E212+ZAMORA!F240+PARIS!F245</f>
        <v>193</v>
      </c>
      <c r="F242" s="75">
        <f>'ROSALPI '!F212+ZAMORA!G240+PARIS!G245</f>
        <v>127</v>
      </c>
      <c r="G242" s="75">
        <f>'ROSALPI '!G212+ZAMORA!H240+PARIS!H245</f>
        <v>115</v>
      </c>
      <c r="H242" s="75">
        <f>'ROSALPI '!H212+ZAMORA!I240+PARIS!I245</f>
        <v>126</v>
      </c>
      <c r="I242" s="75">
        <f>'ROSALPI '!I212+ZAMORA!J240+PARIS!J245</f>
        <v>162</v>
      </c>
      <c r="J242" s="75">
        <f>'ROSALPI '!J212+ZAMORA!K240+PARIS!K245</f>
        <v>1</v>
      </c>
      <c r="K242" s="77">
        <f>AVERAGE(E242,F242,G242,H242,I242,J242)</f>
        <v>120.66666666666667</v>
      </c>
      <c r="L242" s="81">
        <v>0</v>
      </c>
      <c r="M242" s="77">
        <v>0</v>
      </c>
      <c r="N242" s="77">
        <v>0</v>
      </c>
      <c r="O242" s="77" t="s">
        <v>489</v>
      </c>
      <c r="P242" s="77">
        <v>0</v>
      </c>
      <c r="Q242" s="77">
        <v>0</v>
      </c>
      <c r="R242" s="83">
        <f>+'ROSALPI '!T213+ZAMORA!U240+PARIS!T245</f>
        <v>200</v>
      </c>
      <c r="S242" s="66"/>
      <c r="T242" s="66"/>
    </row>
    <row r="243" spans="2:20" ht="14.25" customHeight="1">
      <c r="B243" s="75">
        <v>103109261</v>
      </c>
      <c r="C243" s="75" t="s">
        <v>456</v>
      </c>
      <c r="D243" s="75" t="s">
        <v>17</v>
      </c>
      <c r="E243" s="75">
        <f>'ROSALPI '!E213+ZAMORA!F241+PARIS!F246</f>
        <v>0</v>
      </c>
      <c r="F243" s="75">
        <f>'ROSALPI '!F213+ZAMORA!G241+PARIS!G246</f>
        <v>0</v>
      </c>
      <c r="G243" s="75">
        <f>'ROSALPI '!G213+ZAMORA!H241+PARIS!H246</f>
        <v>0</v>
      </c>
      <c r="H243" s="75">
        <f>'ROSALPI '!H213+ZAMORA!I241+PARIS!I246</f>
        <v>0</v>
      </c>
      <c r="I243" s="75">
        <f>'ROSALPI '!I213+ZAMORA!J241+PARIS!J246</f>
        <v>0</v>
      </c>
      <c r="J243" s="75">
        <f>'ROSALPI '!J213+ZAMORA!K241+PARIS!K246</f>
        <v>0</v>
      </c>
      <c r="K243" s="77">
        <f t="shared" si="18"/>
        <v>0</v>
      </c>
      <c r="L243" s="81">
        <f>'ROSALPI '!L213+ZAMORA!M241+PARIS!M246</f>
        <v>0</v>
      </c>
      <c r="M243" s="77">
        <f t="shared" si="19"/>
        <v>0</v>
      </c>
      <c r="N243" s="77">
        <f t="shared" si="20"/>
        <v>0</v>
      </c>
      <c r="O243" s="77" t="str">
        <f t="shared" si="21"/>
        <v/>
      </c>
      <c r="P243" s="77">
        <f t="shared" si="22"/>
        <v>0</v>
      </c>
      <c r="Q243" s="77">
        <f t="shared" si="23"/>
        <v>0</v>
      </c>
      <c r="R243" s="83">
        <f>+'ROSALPI '!T214+ZAMORA!U241+PARIS!T246</f>
        <v>0</v>
      </c>
      <c r="S243" s="66">
        <v>381</v>
      </c>
      <c r="T243" s="66">
        <v>152400</v>
      </c>
    </row>
    <row r="244" spans="2:20" ht="14.25" customHeight="1">
      <c r="B244" s="67">
        <v>103109266</v>
      </c>
      <c r="C244" s="67" t="s">
        <v>230</v>
      </c>
      <c r="D244" s="67" t="s">
        <v>44</v>
      </c>
      <c r="E244" s="75">
        <f>'ROSALPI '!E214+ZAMORA!F242+PARIS!F247</f>
        <v>5370</v>
      </c>
      <c r="F244" s="75">
        <f>'ROSALPI '!F214+ZAMORA!G242+PARIS!G247</f>
        <v>5010</v>
      </c>
      <c r="G244" s="75">
        <f>'ROSALPI '!G214+ZAMORA!H242+PARIS!H247</f>
        <v>5325</v>
      </c>
      <c r="H244" s="75">
        <f>'ROSALPI '!H214+ZAMORA!I242+PARIS!I247</f>
        <v>4815</v>
      </c>
      <c r="I244" s="75">
        <f>'ROSALPI '!I214+ZAMORA!J242+PARIS!J247</f>
        <v>6180</v>
      </c>
      <c r="J244" s="75">
        <f>'ROSALPI '!J214+ZAMORA!K242+PARIS!K247</f>
        <v>8030</v>
      </c>
      <c r="K244" s="77">
        <f t="shared" si="18"/>
        <v>5788.333333333333</v>
      </c>
      <c r="L244" s="81">
        <f>'ROSALPI '!L214+ZAMORA!M242+PARIS!M247</f>
        <v>8910</v>
      </c>
      <c r="M244" s="77">
        <f t="shared" si="19"/>
        <v>2894.1666666666633</v>
      </c>
      <c r="N244" s="77">
        <f t="shared" si="20"/>
        <v>5788.3333333333303</v>
      </c>
      <c r="O244" s="77" t="str">
        <f t="shared" si="21"/>
        <v/>
      </c>
      <c r="P244" s="77">
        <f t="shared" si="22"/>
        <v>10611.944444444442</v>
      </c>
      <c r="Q244" s="77">
        <f t="shared" si="23"/>
        <v>4596.1111111111086</v>
      </c>
      <c r="R244" s="83">
        <f>+'ROSALPI '!T215+ZAMORA!U242+PARIS!T247</f>
        <v>3500</v>
      </c>
      <c r="S244" s="66">
        <v>38</v>
      </c>
      <c r="T244" s="66">
        <v>387600</v>
      </c>
    </row>
    <row r="245" spans="2:20" ht="14.25" customHeight="1">
      <c r="B245" s="67">
        <v>103109268</v>
      </c>
      <c r="C245" s="67" t="s">
        <v>315</v>
      </c>
      <c r="D245" s="67" t="s">
        <v>44</v>
      </c>
      <c r="E245" s="75">
        <f>'ROSALPI '!E215+ZAMORA!F243+PARIS!F248</f>
        <v>3059</v>
      </c>
      <c r="F245" s="75">
        <f>'ROSALPI '!F215+ZAMORA!G243+PARIS!G248</f>
        <v>2092</v>
      </c>
      <c r="G245" s="75">
        <f>'ROSALPI '!G215+ZAMORA!H243+PARIS!H248</f>
        <v>2381</v>
      </c>
      <c r="H245" s="75">
        <f>'ROSALPI '!H215+ZAMORA!I243+PARIS!I248</f>
        <v>2158</v>
      </c>
      <c r="I245" s="75">
        <f>'ROSALPI '!I215+ZAMORA!J243+PARIS!J248</f>
        <v>2195</v>
      </c>
      <c r="J245" s="75">
        <f>'ROSALPI '!J215+ZAMORA!K243+PARIS!K248</f>
        <v>2898</v>
      </c>
      <c r="K245" s="77">
        <f t="shared" si="18"/>
        <v>2463.8333333333335</v>
      </c>
      <c r="L245" s="81">
        <f>'ROSALPI '!L215+ZAMORA!M243+PARIS!M248</f>
        <v>2331</v>
      </c>
      <c r="M245" s="77">
        <f t="shared" si="19"/>
        <v>1231.9166666666654</v>
      </c>
      <c r="N245" s="77">
        <f t="shared" si="20"/>
        <v>2463.8333333333321</v>
      </c>
      <c r="O245" s="77" t="str">
        <f t="shared" si="21"/>
        <v>*</v>
      </c>
      <c r="P245" s="77">
        <f t="shared" si="22"/>
        <v>4517.0277777777765</v>
      </c>
      <c r="Q245" s="77">
        <f t="shared" si="23"/>
        <v>3417.9444444444434</v>
      </c>
      <c r="R245" s="83">
        <f>+'ROSALPI '!T216+ZAMORA!U243+PARIS!T248</f>
        <v>2800</v>
      </c>
      <c r="S245" s="66">
        <v>485</v>
      </c>
      <c r="T245" s="66">
        <v>0</v>
      </c>
    </row>
    <row r="246" spans="2:20" ht="14.25" customHeight="1">
      <c r="B246" s="67">
        <v>103109267</v>
      </c>
      <c r="C246" s="67" t="s">
        <v>231</v>
      </c>
      <c r="D246" s="67" t="s">
        <v>44</v>
      </c>
      <c r="E246" s="75">
        <f>'ROSALPI '!E216+ZAMORA!F244+PARIS!F249</f>
        <v>13347</v>
      </c>
      <c r="F246" s="75">
        <f>'ROSALPI '!F216+ZAMORA!G244+PARIS!G249</f>
        <v>11795</v>
      </c>
      <c r="G246" s="75">
        <f>'ROSALPI '!G216+ZAMORA!H244+PARIS!H249</f>
        <v>12632</v>
      </c>
      <c r="H246" s="75">
        <f>'ROSALPI '!H216+ZAMORA!I244+PARIS!I249</f>
        <v>12006</v>
      </c>
      <c r="I246" s="75">
        <f>'ROSALPI '!I216+ZAMORA!J244+PARIS!J249</f>
        <v>10737</v>
      </c>
      <c r="J246" s="75">
        <f>'ROSALPI '!J216+ZAMORA!K244+PARIS!K249</f>
        <v>14264</v>
      </c>
      <c r="K246" s="77">
        <f t="shared" si="18"/>
        <v>12463.5</v>
      </c>
      <c r="L246" s="81">
        <f>'ROSALPI '!L216+ZAMORA!M244+PARIS!M249</f>
        <v>11636</v>
      </c>
      <c r="M246" s="77">
        <f t="shared" si="19"/>
        <v>6231.7499999999927</v>
      </c>
      <c r="N246" s="77">
        <f t="shared" si="20"/>
        <v>12463.499999999993</v>
      </c>
      <c r="O246" s="77" t="str">
        <f t="shared" si="21"/>
        <v>*</v>
      </c>
      <c r="P246" s="77">
        <f t="shared" si="22"/>
        <v>22849.749999999993</v>
      </c>
      <c r="Q246" s="77">
        <f t="shared" si="23"/>
        <v>17445.499999999993</v>
      </c>
      <c r="R246" s="83">
        <f>+'ROSALPI '!T217+ZAMORA!U244+PARIS!T249</f>
        <v>10300</v>
      </c>
      <c r="S246" s="66">
        <v>155</v>
      </c>
      <c r="T246" s="66">
        <v>170500</v>
      </c>
    </row>
    <row r="247" spans="2:20" ht="14.25" customHeight="1">
      <c r="B247" s="75">
        <v>103109262</v>
      </c>
      <c r="C247" s="75" t="s">
        <v>71</v>
      </c>
      <c r="D247" s="75" t="s">
        <v>44</v>
      </c>
      <c r="E247" s="75">
        <f>'ROSALPI '!E217+ZAMORA!F245+PARIS!F250</f>
        <v>0</v>
      </c>
      <c r="F247" s="75">
        <f>'ROSALPI '!F217+ZAMORA!G245+PARIS!G250</f>
        <v>0</v>
      </c>
      <c r="G247" s="75">
        <f>'ROSALPI '!G217+ZAMORA!H245+PARIS!H250</f>
        <v>0</v>
      </c>
      <c r="H247" s="75">
        <f>'ROSALPI '!H217+ZAMORA!I245+PARIS!I250</f>
        <v>0</v>
      </c>
      <c r="I247" s="75">
        <f>'ROSALPI '!I217+ZAMORA!J245+PARIS!J250</f>
        <v>0</v>
      </c>
      <c r="J247" s="75">
        <f>'ROSALPI '!J217+ZAMORA!K245+PARIS!K250</f>
        <v>0</v>
      </c>
      <c r="K247" s="77">
        <f t="shared" si="18"/>
        <v>0</v>
      </c>
      <c r="L247" s="81">
        <f>'ROSALPI '!L217+ZAMORA!M245+PARIS!M250</f>
        <v>0</v>
      </c>
      <c r="M247" s="77">
        <f t="shared" si="19"/>
        <v>0</v>
      </c>
      <c r="N247" s="77">
        <f t="shared" si="20"/>
        <v>0</v>
      </c>
      <c r="O247" s="77" t="str">
        <f t="shared" si="21"/>
        <v/>
      </c>
      <c r="P247" s="77">
        <f t="shared" si="22"/>
        <v>0</v>
      </c>
      <c r="Q247" s="77">
        <f t="shared" si="23"/>
        <v>0</v>
      </c>
      <c r="R247" s="83">
        <f>+'ROSALPI '!T218+ZAMORA!U245+PARIS!T250</f>
        <v>0</v>
      </c>
      <c r="S247" s="66">
        <v>102</v>
      </c>
      <c r="T247" s="66">
        <v>66300</v>
      </c>
    </row>
    <row r="248" spans="2:20" ht="14.25" customHeight="1">
      <c r="B248" s="75">
        <v>103109263</v>
      </c>
      <c r="C248" s="75" t="s">
        <v>451</v>
      </c>
      <c r="D248" s="75" t="s">
        <v>44</v>
      </c>
      <c r="E248" s="75">
        <f>'ROSALPI '!E218+ZAMORA!F246+PARIS!F251</f>
        <v>1</v>
      </c>
      <c r="F248" s="75">
        <f>'ROSALPI '!F218+ZAMORA!G246+PARIS!G251</f>
        <v>2</v>
      </c>
      <c r="G248" s="75">
        <f>'ROSALPI '!G218+ZAMORA!H246+PARIS!H251</f>
        <v>1</v>
      </c>
      <c r="H248" s="75">
        <f>'ROSALPI '!H218+ZAMORA!I246+PARIS!I251</f>
        <v>0</v>
      </c>
      <c r="I248" s="75">
        <f>'ROSALPI '!I218+ZAMORA!J246+PARIS!J251</f>
        <v>1</v>
      </c>
      <c r="J248" s="75">
        <f>'ROSALPI '!J218+ZAMORA!K246+PARIS!K251</f>
        <v>1</v>
      </c>
      <c r="K248" s="77">
        <f t="shared" si="18"/>
        <v>1</v>
      </c>
      <c r="L248" s="81">
        <f>'ROSALPI '!L218+ZAMORA!M246+PARIS!M251</f>
        <v>5</v>
      </c>
      <c r="M248" s="77">
        <f t="shared" si="19"/>
        <v>0.49999999999999944</v>
      </c>
      <c r="N248" s="77">
        <f t="shared" si="20"/>
        <v>0.99999999999999944</v>
      </c>
      <c r="O248" s="77" t="str">
        <f t="shared" si="21"/>
        <v/>
      </c>
      <c r="P248" s="77">
        <f t="shared" si="22"/>
        <v>1.8333333333333326</v>
      </c>
      <c r="Q248" s="77">
        <f t="shared" si="23"/>
        <v>-2.6666666666666679</v>
      </c>
      <c r="R248" s="83">
        <f>+'ROSALPI '!T219+ZAMORA!U246+PARIS!T251</f>
        <v>0</v>
      </c>
      <c r="S248" s="66">
        <v>2100</v>
      </c>
      <c r="T248" s="66">
        <v>630000</v>
      </c>
    </row>
    <row r="249" spans="2:20" ht="14.25" customHeight="1">
      <c r="B249" s="67">
        <v>103109264</v>
      </c>
      <c r="C249" s="67" t="s">
        <v>63</v>
      </c>
      <c r="D249" s="67" t="s">
        <v>44</v>
      </c>
      <c r="E249" s="75">
        <f>'ROSALPI '!E219+ZAMORA!F247+PARIS!F252</f>
        <v>980</v>
      </c>
      <c r="F249" s="75">
        <f>'ROSALPI '!F219+ZAMORA!G247+PARIS!G252</f>
        <v>660</v>
      </c>
      <c r="G249" s="75">
        <f>'ROSALPI '!G219+ZAMORA!H247+PARIS!H252</f>
        <v>840</v>
      </c>
      <c r="H249" s="75">
        <f>'ROSALPI '!H219+ZAMORA!I247+PARIS!I252</f>
        <v>690</v>
      </c>
      <c r="I249" s="75">
        <f>'ROSALPI '!I219+ZAMORA!J247+PARIS!J252</f>
        <v>540</v>
      </c>
      <c r="J249" s="75">
        <f>'ROSALPI '!J219+ZAMORA!K247+PARIS!K252</f>
        <v>870</v>
      </c>
      <c r="K249" s="77">
        <f t="shared" si="18"/>
        <v>763.33333333333337</v>
      </c>
      <c r="L249" s="81">
        <f>'ROSALPI '!L219+ZAMORA!M247+PARIS!M252</f>
        <v>500</v>
      </c>
      <c r="M249" s="77">
        <f t="shared" si="19"/>
        <v>381.66666666666629</v>
      </c>
      <c r="N249" s="77">
        <f t="shared" si="20"/>
        <v>763.33333333333303</v>
      </c>
      <c r="O249" s="77"/>
      <c r="P249" s="77">
        <f t="shared" si="22"/>
        <v>1399.4444444444441</v>
      </c>
      <c r="Q249" s="77">
        <f t="shared" si="23"/>
        <v>1281.1111111111109</v>
      </c>
      <c r="R249" s="83">
        <f>+'ROSALPI '!T220+ZAMORA!U247+PARIS!T252</f>
        <v>690</v>
      </c>
      <c r="S249" s="66">
        <v>38</v>
      </c>
      <c r="T249" s="66">
        <v>76000</v>
      </c>
    </row>
    <row r="250" spans="2:20" ht="14.25" customHeight="1">
      <c r="B250" s="67">
        <v>103109265</v>
      </c>
      <c r="C250" s="67" t="s">
        <v>158</v>
      </c>
      <c r="D250" s="67" t="s">
        <v>44</v>
      </c>
      <c r="E250" s="75">
        <f>'ROSALPI '!E220+ZAMORA!F248+PARIS!F253</f>
        <v>6573</v>
      </c>
      <c r="F250" s="75">
        <f>'ROSALPI '!F220+ZAMORA!G248+PARIS!G253</f>
        <v>4841</v>
      </c>
      <c r="G250" s="75">
        <f>'ROSALPI '!G220+ZAMORA!H248+PARIS!H253</f>
        <v>4629</v>
      </c>
      <c r="H250" s="75">
        <f>'ROSALPI '!H220+ZAMORA!I248+PARIS!I253</f>
        <v>4600</v>
      </c>
      <c r="I250" s="75">
        <f>'ROSALPI '!I220+ZAMORA!J248+PARIS!J253</f>
        <v>4804</v>
      </c>
      <c r="J250" s="75">
        <f>'ROSALPI '!J220+ZAMORA!K248+PARIS!K253</f>
        <v>6537</v>
      </c>
      <c r="K250" s="77">
        <f t="shared" si="18"/>
        <v>5330.666666666667</v>
      </c>
      <c r="L250" s="81">
        <f>'ROSALPI '!L220+ZAMORA!M248+PARIS!M253</f>
        <v>5313</v>
      </c>
      <c r="M250" s="77">
        <f t="shared" si="19"/>
        <v>2665.3333333333303</v>
      </c>
      <c r="N250" s="77">
        <f t="shared" si="20"/>
        <v>5330.6666666666642</v>
      </c>
      <c r="O250" s="77"/>
      <c r="P250" s="77">
        <f t="shared" si="22"/>
        <v>9772.8888888888869</v>
      </c>
      <c r="Q250" s="77">
        <f t="shared" si="23"/>
        <v>7125.2222222222208</v>
      </c>
      <c r="R250" s="83">
        <f>+'ROSALPI '!T221+ZAMORA!U248+PARIS!T253</f>
        <v>3900</v>
      </c>
      <c r="S250" s="66">
        <v>34</v>
      </c>
      <c r="T250" s="66">
        <v>669800</v>
      </c>
    </row>
    <row r="251" spans="2:20" ht="14.25" customHeight="1">
      <c r="B251" s="67">
        <v>103109269</v>
      </c>
      <c r="C251" s="67" t="s">
        <v>62</v>
      </c>
      <c r="D251" s="67" t="s">
        <v>44</v>
      </c>
      <c r="E251" s="75">
        <f>'ROSALPI '!E221+ZAMORA!F249+PARIS!F254</f>
        <v>69</v>
      </c>
      <c r="F251" s="75">
        <f>'ROSALPI '!F221+ZAMORA!G249+PARIS!G254</f>
        <v>48</v>
      </c>
      <c r="G251" s="75">
        <f>'ROSALPI '!G221+ZAMORA!H249+PARIS!H254</f>
        <v>35</v>
      </c>
      <c r="H251" s="75">
        <f>'ROSALPI '!H221+ZAMORA!I249+PARIS!I254</f>
        <v>70</v>
      </c>
      <c r="I251" s="75">
        <f>'ROSALPI '!I221+ZAMORA!J249+PARIS!J254</f>
        <v>125</v>
      </c>
      <c r="J251" s="75">
        <f>'ROSALPI '!J221+ZAMORA!K249+PARIS!K254</f>
        <v>225</v>
      </c>
      <c r="K251" s="77">
        <f t="shared" si="18"/>
        <v>95.333333333333329</v>
      </c>
      <c r="L251" s="81">
        <f>'ROSALPI '!L221+ZAMORA!M249+PARIS!M254</f>
        <v>207</v>
      </c>
      <c r="M251" s="77">
        <f t="shared" si="19"/>
        <v>47.666666666666615</v>
      </c>
      <c r="N251" s="77">
        <f t="shared" si="20"/>
        <v>95.333333333333286</v>
      </c>
      <c r="O251" s="77"/>
      <c r="P251" s="77">
        <f t="shared" si="22"/>
        <v>174.77777777777771</v>
      </c>
      <c r="Q251" s="77">
        <f t="shared" si="23"/>
        <v>15.444444444444386</v>
      </c>
      <c r="R251" s="83" t="e">
        <f>+'ROSALPI '!#REF!+ZAMORA!U249+PARIS!T254</f>
        <v>#REF!</v>
      </c>
      <c r="S251" s="66">
        <v>345</v>
      </c>
      <c r="T251" s="66">
        <v>2673750</v>
      </c>
    </row>
    <row r="252" spans="2:20" ht="14.25" customHeight="1">
      <c r="B252" s="67">
        <v>103113122</v>
      </c>
      <c r="C252" s="141" t="s">
        <v>361</v>
      </c>
      <c r="D252" s="67" t="s">
        <v>45</v>
      </c>
      <c r="E252" s="75" t="e">
        <f>'ROSALPI '!#REF!+ZAMORA!F250+PARIS!F255</f>
        <v>#REF!</v>
      </c>
      <c r="F252" s="75" t="e">
        <f>'ROSALPI '!#REF!+ZAMORA!G250+PARIS!G255</f>
        <v>#REF!</v>
      </c>
      <c r="G252" s="75" t="e">
        <f>'ROSALPI '!#REF!+ZAMORA!H250+PARIS!H255</f>
        <v>#REF!</v>
      </c>
      <c r="H252" s="75" t="e">
        <f>'ROSALPI '!#REF!+ZAMORA!I250+PARIS!I255</f>
        <v>#REF!</v>
      </c>
      <c r="I252" s="75" t="e">
        <f>'ROSALPI '!#REF!+ZAMORA!J250+PARIS!J255</f>
        <v>#REF!</v>
      </c>
      <c r="J252" s="75" t="e">
        <f>'ROSALPI '!#REF!+ZAMORA!K250+PARIS!K255</f>
        <v>#REF!</v>
      </c>
      <c r="K252" s="77" t="e">
        <f t="shared" si="18"/>
        <v>#REF!</v>
      </c>
      <c r="L252" s="81" t="e">
        <f>'ROSALPI '!#REF!+ZAMORA!M250+PARIS!M255</f>
        <v>#REF!</v>
      </c>
      <c r="M252" s="77" t="e">
        <f t="shared" si="19"/>
        <v>#REF!</v>
      </c>
      <c r="N252" s="77" t="e">
        <f t="shared" si="20"/>
        <v>#REF!</v>
      </c>
      <c r="O252" s="77" t="e">
        <f t="shared" si="21"/>
        <v>#REF!</v>
      </c>
      <c r="P252" s="77" t="e">
        <f t="shared" si="22"/>
        <v>#REF!</v>
      </c>
      <c r="Q252" s="77" t="e">
        <f t="shared" si="23"/>
        <v>#REF!</v>
      </c>
      <c r="R252" s="83" t="e">
        <f>+'ROSALPI '!#REF!+ZAMORA!U250+PARIS!T255</f>
        <v>#REF!</v>
      </c>
      <c r="S252" s="66">
        <v>0</v>
      </c>
      <c r="T252" s="66">
        <v>0</v>
      </c>
    </row>
    <row r="253" spans="2:20" ht="14.25" customHeight="1">
      <c r="B253" s="75">
        <v>103113120</v>
      </c>
      <c r="C253" s="142" t="s">
        <v>170</v>
      </c>
      <c r="D253" s="75" t="s">
        <v>44</v>
      </c>
      <c r="E253" s="75" t="e">
        <f>'ROSALPI '!#REF!+ZAMORA!F251+PARIS!F256</f>
        <v>#REF!</v>
      </c>
      <c r="F253" s="75" t="e">
        <f>'ROSALPI '!#REF!+ZAMORA!G251+PARIS!G256</f>
        <v>#REF!</v>
      </c>
      <c r="G253" s="75" t="e">
        <f>'ROSALPI '!#REF!+ZAMORA!H251+PARIS!H256</f>
        <v>#REF!</v>
      </c>
      <c r="H253" s="75" t="e">
        <f>'ROSALPI '!#REF!+ZAMORA!I251+PARIS!I256</f>
        <v>#REF!</v>
      </c>
      <c r="I253" s="75" t="e">
        <f>'ROSALPI '!#REF!+ZAMORA!J251+PARIS!J256</f>
        <v>#REF!</v>
      </c>
      <c r="J253" s="75" t="e">
        <f>'ROSALPI '!#REF!+ZAMORA!K251+PARIS!K256</f>
        <v>#REF!</v>
      </c>
      <c r="K253" s="77" t="e">
        <f t="shared" si="18"/>
        <v>#REF!</v>
      </c>
      <c r="L253" s="81" t="e">
        <f>'ROSALPI '!#REF!+ZAMORA!M251+PARIS!M256</f>
        <v>#REF!</v>
      </c>
      <c r="M253" s="77" t="e">
        <f t="shared" si="19"/>
        <v>#REF!</v>
      </c>
      <c r="N253" s="77" t="e">
        <f t="shared" si="20"/>
        <v>#REF!</v>
      </c>
      <c r="O253" s="77"/>
      <c r="P253" s="77" t="e">
        <f t="shared" si="22"/>
        <v>#REF!</v>
      </c>
      <c r="Q253" s="77" t="e">
        <f t="shared" si="23"/>
        <v>#REF!</v>
      </c>
      <c r="R253" s="83">
        <f>+'ROSALPI '!T222+ZAMORA!U251+PARIS!T256</f>
        <v>0</v>
      </c>
      <c r="S253" s="66">
        <v>0</v>
      </c>
      <c r="T253" s="66">
        <v>0</v>
      </c>
    </row>
    <row r="254" spans="2:20" ht="14.25" customHeight="1">
      <c r="B254" s="67">
        <v>103113021</v>
      </c>
      <c r="C254" s="67" t="s">
        <v>49</v>
      </c>
      <c r="D254" s="76" t="s">
        <v>439</v>
      </c>
      <c r="E254" s="75">
        <f>'ROSALPI '!E222+ZAMORA!F252+PARIS!F257</f>
        <v>1175</v>
      </c>
      <c r="F254" s="75">
        <f>'ROSALPI '!F222+ZAMORA!G252+PARIS!G257</f>
        <v>599</v>
      </c>
      <c r="G254" s="75">
        <f>'ROSALPI '!G222+ZAMORA!H252+PARIS!H257</f>
        <v>470</v>
      </c>
      <c r="H254" s="75">
        <f>'ROSALPI '!H222+ZAMORA!I252+PARIS!I257</f>
        <v>319</v>
      </c>
      <c r="I254" s="75">
        <f>'ROSALPI '!I222+ZAMORA!J252+PARIS!J257</f>
        <v>426</v>
      </c>
      <c r="J254" s="75">
        <f>'ROSALPI '!J222+ZAMORA!K252+PARIS!K257</f>
        <v>506</v>
      </c>
      <c r="K254" s="77">
        <f t="shared" si="18"/>
        <v>582.5</v>
      </c>
      <c r="L254" s="81">
        <f>'ROSALPI '!L222+ZAMORA!M252+PARIS!M257</f>
        <v>1031</v>
      </c>
      <c r="M254" s="77">
        <f t="shared" si="19"/>
        <v>291.24999999999972</v>
      </c>
      <c r="N254" s="77">
        <f t="shared" si="20"/>
        <v>582.49999999999977</v>
      </c>
      <c r="O254" s="77"/>
      <c r="P254" s="77">
        <f t="shared" si="22"/>
        <v>1067.9166666666665</v>
      </c>
      <c r="Q254" s="77">
        <f t="shared" si="23"/>
        <v>328.16666666666652</v>
      </c>
      <c r="R254" s="83">
        <f>+'ROSALPI '!T223+ZAMORA!U252+PARIS!T257</f>
        <v>120</v>
      </c>
      <c r="S254" s="66">
        <v>10260</v>
      </c>
      <c r="T254" s="66">
        <v>513000</v>
      </c>
    </row>
    <row r="255" spans="2:20" ht="14.25" customHeight="1">
      <c r="B255" s="75">
        <v>103118190</v>
      </c>
      <c r="C255" s="75" t="s">
        <v>452</v>
      </c>
      <c r="D255" s="76" t="s">
        <v>440</v>
      </c>
      <c r="E255" s="75">
        <f>'ROSALPI '!E223+ZAMORA!F253+PARIS!F258</f>
        <v>5880</v>
      </c>
      <c r="F255" s="75">
        <f>'ROSALPI '!F223+ZAMORA!G253+PARIS!G258</f>
        <v>5010</v>
      </c>
      <c r="G255" s="75">
        <f>'ROSALPI '!G223+ZAMORA!H253+PARIS!H258</f>
        <v>5760</v>
      </c>
      <c r="H255" s="75">
        <f>'ROSALPI '!H223+ZAMORA!I253+PARIS!I258</f>
        <v>4980</v>
      </c>
      <c r="I255" s="75">
        <f>'ROSALPI '!I223+ZAMORA!J253+PARIS!J258</f>
        <v>5460</v>
      </c>
      <c r="J255" s="75">
        <f>'ROSALPI '!J223+ZAMORA!K253+PARIS!K258</f>
        <v>6600</v>
      </c>
      <c r="K255" s="77">
        <f t="shared" si="18"/>
        <v>5615</v>
      </c>
      <c r="L255" s="81">
        <f>'ROSALPI '!L223+ZAMORA!M253+PARIS!M258</f>
        <v>5138</v>
      </c>
      <c r="M255" s="77">
        <f t="shared" si="19"/>
        <v>2807.4999999999968</v>
      </c>
      <c r="N255" s="77">
        <f t="shared" si="20"/>
        <v>5614.9999999999964</v>
      </c>
      <c r="O255" s="77"/>
      <c r="P255" s="77">
        <f t="shared" si="22"/>
        <v>10294.166666666662</v>
      </c>
      <c r="Q255" s="77">
        <f t="shared" si="23"/>
        <v>7963.6666666666624</v>
      </c>
      <c r="R255" s="83" t="e">
        <f>+'ROSALPI '!#REF!+ZAMORA!U253+PARIS!T258</f>
        <v>#REF!</v>
      </c>
      <c r="S255" s="66">
        <v>6156</v>
      </c>
      <c r="T255" s="66">
        <v>166212</v>
      </c>
    </row>
    <row r="256" spans="2:20" ht="14.25" customHeight="1">
      <c r="B256" s="67">
        <v>103118191</v>
      </c>
      <c r="C256" s="141" t="s">
        <v>441</v>
      </c>
      <c r="D256" s="76" t="s">
        <v>440</v>
      </c>
      <c r="E256" s="75" t="e">
        <f>'ROSALPI '!#REF!+ZAMORA!F254+PARIS!F259</f>
        <v>#REF!</v>
      </c>
      <c r="F256" s="75" t="e">
        <f>'ROSALPI '!#REF!+ZAMORA!G254+PARIS!G259</f>
        <v>#REF!</v>
      </c>
      <c r="G256" s="75" t="e">
        <f>'ROSALPI '!#REF!+ZAMORA!H254+PARIS!H259</f>
        <v>#REF!</v>
      </c>
      <c r="H256" s="75" t="e">
        <f>'ROSALPI '!#REF!+ZAMORA!I254+PARIS!I259</f>
        <v>#REF!</v>
      </c>
      <c r="I256" s="75" t="e">
        <f>'ROSALPI '!#REF!+ZAMORA!J254+PARIS!J259</f>
        <v>#REF!</v>
      </c>
      <c r="J256" s="75" t="e">
        <f>'ROSALPI '!#REF!+ZAMORA!K254+PARIS!K259</f>
        <v>#REF!</v>
      </c>
      <c r="K256" s="77" t="e">
        <f t="shared" si="18"/>
        <v>#REF!</v>
      </c>
      <c r="L256" s="81" t="e">
        <f>'ROSALPI '!#REF!+ZAMORA!M254+PARIS!M259</f>
        <v>#REF!</v>
      </c>
      <c r="M256" s="77" t="e">
        <f t="shared" si="19"/>
        <v>#REF!</v>
      </c>
      <c r="N256" s="77" t="e">
        <f t="shared" si="20"/>
        <v>#REF!</v>
      </c>
      <c r="O256" s="77" t="e">
        <f t="shared" si="21"/>
        <v>#REF!</v>
      </c>
      <c r="P256" s="77" t="e">
        <f t="shared" si="22"/>
        <v>#REF!</v>
      </c>
      <c r="Q256" s="77" t="e">
        <f t="shared" si="23"/>
        <v>#REF!</v>
      </c>
      <c r="R256" s="83">
        <f>+'ROSALPI '!T224+ZAMORA!U254+PARIS!T259</f>
        <v>0</v>
      </c>
      <c r="S256" s="66">
        <v>0</v>
      </c>
      <c r="T256" s="66">
        <v>0</v>
      </c>
    </row>
    <row r="257" spans="2:20" ht="14.25" customHeight="1">
      <c r="B257" s="67">
        <v>103118310</v>
      </c>
      <c r="C257" s="67" t="s">
        <v>204</v>
      </c>
      <c r="D257" s="67" t="s">
        <v>44</v>
      </c>
      <c r="E257" s="75">
        <f>'ROSALPI '!E224+ZAMORA!F255+PARIS!F260</f>
        <v>0</v>
      </c>
      <c r="F257" s="75">
        <f>'ROSALPI '!F224+ZAMORA!G255+PARIS!G260</f>
        <v>0</v>
      </c>
      <c r="G257" s="75">
        <f>'ROSALPI '!G224+ZAMORA!H255+PARIS!H260</f>
        <v>0</v>
      </c>
      <c r="H257" s="75">
        <f>'ROSALPI '!H224+ZAMORA!I255+PARIS!I260</f>
        <v>0</v>
      </c>
      <c r="I257" s="75">
        <f>'ROSALPI '!I224+ZAMORA!J255+PARIS!J260</f>
        <v>1</v>
      </c>
      <c r="J257" s="75">
        <f>'ROSALPI '!J224+ZAMORA!K255+PARIS!K260</f>
        <v>1</v>
      </c>
      <c r="K257" s="77">
        <f t="shared" si="18"/>
        <v>0.33333333333333331</v>
      </c>
      <c r="L257" s="81">
        <f>'ROSALPI '!L224+ZAMORA!M255+PARIS!M260</f>
        <v>8</v>
      </c>
      <c r="M257" s="77">
        <f t="shared" si="19"/>
        <v>0.16666666666666649</v>
      </c>
      <c r="N257" s="77">
        <f t="shared" si="20"/>
        <v>0.33333333333333315</v>
      </c>
      <c r="O257" s="77" t="str">
        <f t="shared" si="21"/>
        <v/>
      </c>
      <c r="P257" s="77">
        <f t="shared" si="22"/>
        <v>0.61111111111111094</v>
      </c>
      <c r="Q257" s="77">
        <f t="shared" si="23"/>
        <v>-7.2222222222222223</v>
      </c>
      <c r="R257" s="83">
        <f>+'ROSALPI '!T225+ZAMORA!U255+PARIS!T260</f>
        <v>0</v>
      </c>
      <c r="S257" s="66">
        <v>600</v>
      </c>
      <c r="T257" s="66">
        <v>180000</v>
      </c>
    </row>
    <row r="258" spans="2:20" ht="14.25" customHeight="1">
      <c r="B258" s="67">
        <v>103108065</v>
      </c>
      <c r="C258" s="67" t="s">
        <v>137</v>
      </c>
      <c r="D258" s="67" t="s">
        <v>44</v>
      </c>
      <c r="E258" s="75">
        <f>'ROSALPI '!E225+ZAMORA!F256+PARIS!F261</f>
        <v>0</v>
      </c>
      <c r="F258" s="75">
        <f>'ROSALPI '!F225+ZAMORA!G256+PARIS!G261</f>
        <v>7</v>
      </c>
      <c r="G258" s="75">
        <f>'ROSALPI '!G225+ZAMORA!H256+PARIS!H261</f>
        <v>35</v>
      </c>
      <c r="H258" s="75">
        <f>'ROSALPI '!H225+ZAMORA!I256+PARIS!I261</f>
        <v>84</v>
      </c>
      <c r="I258" s="75">
        <f>'ROSALPI '!I225+ZAMORA!J256+PARIS!J261</f>
        <v>35</v>
      </c>
      <c r="J258" s="75">
        <f>'ROSALPI '!J225+ZAMORA!K256+PARIS!K261</f>
        <v>21</v>
      </c>
      <c r="K258" s="77">
        <f t="shared" si="18"/>
        <v>30.333333333333332</v>
      </c>
      <c r="L258" s="81">
        <f>'ROSALPI '!L225+ZAMORA!M256+PARIS!M261</f>
        <v>180</v>
      </c>
      <c r="M258" s="77">
        <f t="shared" si="19"/>
        <v>15.16666666666665</v>
      </c>
      <c r="N258" s="77">
        <f t="shared" si="20"/>
        <v>30.333333333333314</v>
      </c>
      <c r="O258" s="77" t="str">
        <f t="shared" si="21"/>
        <v/>
      </c>
      <c r="P258" s="77">
        <f t="shared" si="22"/>
        <v>55.611111111111093</v>
      </c>
      <c r="Q258" s="77">
        <f t="shared" si="23"/>
        <v>-109.22222222222224</v>
      </c>
      <c r="R258" s="83">
        <f>+'ROSALPI '!T226+ZAMORA!U256+PARIS!T261</f>
        <v>0</v>
      </c>
      <c r="S258" s="66">
        <v>49</v>
      </c>
      <c r="T258" s="66">
        <v>98000</v>
      </c>
    </row>
    <row r="259" spans="2:20" ht="14.25" customHeight="1">
      <c r="B259" s="75">
        <v>103104004</v>
      </c>
      <c r="C259" s="140" t="s">
        <v>396</v>
      </c>
      <c r="D259" s="75" t="s">
        <v>17</v>
      </c>
      <c r="E259" s="75">
        <f>'ROSALPI '!E226+ZAMORA!F257+PARIS!F262</f>
        <v>279</v>
      </c>
      <c r="F259" s="75">
        <f>'ROSALPI '!F226+ZAMORA!G257+PARIS!G262</f>
        <v>470</v>
      </c>
      <c r="G259" s="75">
        <f>'ROSALPI '!G226+ZAMORA!H257+PARIS!H262</f>
        <v>294</v>
      </c>
      <c r="H259" s="75">
        <f>'ROSALPI '!H226+ZAMORA!I257+PARIS!I262</f>
        <v>301</v>
      </c>
      <c r="I259" s="75">
        <f>'ROSALPI '!I226+ZAMORA!J257+PARIS!J262</f>
        <v>391</v>
      </c>
      <c r="J259" s="75">
        <f>'ROSALPI '!J226+ZAMORA!K257+PARIS!K262</f>
        <v>445</v>
      </c>
      <c r="K259" s="77">
        <f t="shared" si="18"/>
        <v>363.33333333333331</v>
      </c>
      <c r="L259" s="81">
        <f>'ROSALPI '!L226+ZAMORA!M257+PARIS!M262</f>
        <v>518</v>
      </c>
      <c r="M259" s="77">
        <f t="shared" si="19"/>
        <v>181.66666666666649</v>
      </c>
      <c r="N259" s="77">
        <f t="shared" si="20"/>
        <v>363.33333333333314</v>
      </c>
      <c r="O259" s="77"/>
      <c r="P259" s="77">
        <f t="shared" si="22"/>
        <v>666.11111111111097</v>
      </c>
      <c r="Q259" s="77">
        <f t="shared" si="23"/>
        <v>329.7777777777776</v>
      </c>
      <c r="R259" s="83">
        <v>0</v>
      </c>
      <c r="S259" s="66">
        <v>0</v>
      </c>
      <c r="T259" s="66">
        <v>0</v>
      </c>
    </row>
    <row r="260" spans="2:20" ht="14.25" customHeight="1">
      <c r="B260" s="75">
        <v>103104013</v>
      </c>
      <c r="C260" s="140" t="s">
        <v>397</v>
      </c>
      <c r="D260" s="75" t="s">
        <v>6</v>
      </c>
      <c r="E260" s="75">
        <f>'ROSALPI '!E227+ZAMORA!F258+PARIS!F263</f>
        <v>296</v>
      </c>
      <c r="F260" s="75">
        <f>'ROSALPI '!F227+ZAMORA!G258+PARIS!G263</f>
        <v>220</v>
      </c>
      <c r="G260" s="75">
        <f>'ROSALPI '!G227+ZAMORA!H258+PARIS!H263</f>
        <v>170</v>
      </c>
      <c r="H260" s="75">
        <f>'ROSALPI '!H227+ZAMORA!I258+PARIS!I263</f>
        <v>147</v>
      </c>
      <c r="I260" s="75">
        <f>'ROSALPI '!I227+ZAMORA!J258+PARIS!J263</f>
        <v>161</v>
      </c>
      <c r="J260" s="75">
        <f>'ROSALPI '!J227+ZAMORA!K258+PARIS!K263</f>
        <v>122</v>
      </c>
      <c r="K260" s="77">
        <f t="shared" si="18"/>
        <v>186</v>
      </c>
      <c r="L260" s="81">
        <f>'ROSALPI '!L227+ZAMORA!M258+PARIS!M263</f>
        <v>298</v>
      </c>
      <c r="M260" s="77">
        <f t="shared" si="19"/>
        <v>92.999999999999901</v>
      </c>
      <c r="N260" s="77">
        <f t="shared" si="20"/>
        <v>185.99999999999989</v>
      </c>
      <c r="O260" s="77" t="str">
        <f t="shared" si="21"/>
        <v/>
      </c>
      <c r="P260" s="77">
        <f t="shared" si="22"/>
        <v>340.99999999999989</v>
      </c>
      <c r="Q260" s="77">
        <f t="shared" si="23"/>
        <v>135.99999999999989</v>
      </c>
      <c r="R260" s="83">
        <f>+'ROSALPI '!T228+ZAMORA!U258+PARIS!T263</f>
        <v>0</v>
      </c>
      <c r="S260" s="66">
        <v>0</v>
      </c>
      <c r="T260" s="66">
        <v>0</v>
      </c>
    </row>
    <row r="261" spans="2:20" ht="14.25" customHeight="1">
      <c r="B261" s="67">
        <v>103103115</v>
      </c>
      <c r="C261" s="67" t="s">
        <v>81</v>
      </c>
      <c r="D261" s="67" t="s">
        <v>44</v>
      </c>
      <c r="E261" s="75">
        <f>'ROSALPI '!E228+ZAMORA!F259+PARIS!F264</f>
        <v>2033</v>
      </c>
      <c r="F261" s="75">
        <f>'ROSALPI '!F228+ZAMORA!G259+PARIS!G264</f>
        <v>1222</v>
      </c>
      <c r="G261" s="75">
        <f>'ROSALPI '!G228+ZAMORA!H259+PARIS!H264</f>
        <v>1324</v>
      </c>
      <c r="H261" s="75">
        <f>'ROSALPI '!H228+ZAMORA!I259+PARIS!I264</f>
        <v>1683</v>
      </c>
      <c r="I261" s="75">
        <f>'ROSALPI '!I228+ZAMORA!J259+PARIS!J264</f>
        <v>1537</v>
      </c>
      <c r="J261" s="75">
        <f>'ROSALPI '!J228+ZAMORA!K259+PARIS!K264</f>
        <v>1689</v>
      </c>
      <c r="K261" s="77">
        <f t="shared" si="18"/>
        <v>1581.3333333333333</v>
      </c>
      <c r="L261" s="81">
        <f>'ROSALPI '!L228+ZAMORA!M259+PARIS!M264</f>
        <v>1836</v>
      </c>
      <c r="M261" s="77">
        <f t="shared" si="19"/>
        <v>790.66666666666583</v>
      </c>
      <c r="N261" s="77">
        <f t="shared" si="20"/>
        <v>1581.3333333333326</v>
      </c>
      <c r="O261" s="77" t="str">
        <f t="shared" si="21"/>
        <v/>
      </c>
      <c r="P261" s="77">
        <f t="shared" si="22"/>
        <v>2899.1111111111104</v>
      </c>
      <c r="Q261" s="77">
        <f t="shared" si="23"/>
        <v>1853.7777777777769</v>
      </c>
      <c r="R261" s="83">
        <f>+'ROSALPI '!T229+ZAMORA!U259+PARIS!T264</f>
        <v>900</v>
      </c>
      <c r="S261" s="66">
        <v>44</v>
      </c>
      <c r="T261" s="66">
        <v>176000</v>
      </c>
    </row>
    <row r="262" spans="2:20" ht="14.25" customHeight="1">
      <c r="B262" s="67">
        <v>103103110</v>
      </c>
      <c r="C262" s="67" t="s">
        <v>80</v>
      </c>
      <c r="D262" s="76" t="s">
        <v>426</v>
      </c>
      <c r="E262" s="75">
        <f>'ROSALPI '!E229+ZAMORA!F260+PARIS!F265</f>
        <v>5</v>
      </c>
      <c r="F262" s="75">
        <f>'ROSALPI '!F229+ZAMORA!G260+PARIS!G265</f>
        <v>2</v>
      </c>
      <c r="G262" s="75">
        <f>'ROSALPI '!G229+ZAMORA!H260+PARIS!H265</f>
        <v>3</v>
      </c>
      <c r="H262" s="75">
        <f>'ROSALPI '!H229+ZAMORA!I260+PARIS!I265</f>
        <v>3</v>
      </c>
      <c r="I262" s="75">
        <f>'ROSALPI '!I229+ZAMORA!J260+PARIS!J265</f>
        <v>5</v>
      </c>
      <c r="J262" s="75">
        <f>'ROSALPI '!J229+ZAMORA!K260+PARIS!K265</f>
        <v>5</v>
      </c>
      <c r="K262" s="77">
        <f t="shared" si="18"/>
        <v>3.8333333333333335</v>
      </c>
      <c r="L262" s="81">
        <f>'ROSALPI '!L229+ZAMORA!M260+PARIS!M265</f>
        <v>2</v>
      </c>
      <c r="M262" s="77">
        <f t="shared" si="19"/>
        <v>1.9166666666666647</v>
      </c>
      <c r="N262" s="77">
        <f t="shared" si="20"/>
        <v>3.8333333333333317</v>
      </c>
      <c r="O262" s="77" t="str">
        <f t="shared" si="21"/>
        <v>*</v>
      </c>
      <c r="P262" s="77">
        <f t="shared" si="22"/>
        <v>7.0277777777777768</v>
      </c>
      <c r="Q262" s="77">
        <f t="shared" si="23"/>
        <v>6.9444444444444446</v>
      </c>
      <c r="R262" s="83" t="e">
        <f>+'ROSALPI '!#REF!+ZAMORA!U260+PARIS!T265</f>
        <v>#REF!</v>
      </c>
      <c r="S262" s="66">
        <v>3400</v>
      </c>
      <c r="T262" s="66">
        <v>221000</v>
      </c>
    </row>
    <row r="263" spans="2:20" ht="14.25" customHeight="1">
      <c r="B263" s="75">
        <v>103118532</v>
      </c>
      <c r="C263" s="149" t="s">
        <v>314</v>
      </c>
      <c r="D263" s="75" t="s">
        <v>44</v>
      </c>
      <c r="E263" s="75" t="e">
        <f>'ROSALPI '!#REF!+ZAMORA!F261+PARIS!F266</f>
        <v>#REF!</v>
      </c>
      <c r="F263" s="75" t="e">
        <f>'ROSALPI '!#REF!+ZAMORA!G261+PARIS!G266</f>
        <v>#REF!</v>
      </c>
      <c r="G263" s="75" t="e">
        <f>'ROSALPI '!#REF!+ZAMORA!H261+PARIS!H266</f>
        <v>#REF!</v>
      </c>
      <c r="H263" s="75" t="e">
        <f>'ROSALPI '!#REF!+ZAMORA!I261+PARIS!I266</f>
        <v>#REF!</v>
      </c>
      <c r="I263" s="75" t="e">
        <f>'ROSALPI '!#REF!+ZAMORA!J261+PARIS!J266</f>
        <v>#REF!</v>
      </c>
      <c r="J263" s="75" t="e">
        <f>'ROSALPI '!#REF!+ZAMORA!K261+PARIS!K266</f>
        <v>#REF!</v>
      </c>
      <c r="K263" s="77" t="e">
        <f t="shared" si="18"/>
        <v>#REF!</v>
      </c>
      <c r="L263" s="81" t="e">
        <f>'ROSALPI '!#REF!+ZAMORA!M261+PARIS!M266</f>
        <v>#REF!</v>
      </c>
      <c r="M263" s="77" t="e">
        <f t="shared" si="19"/>
        <v>#REF!</v>
      </c>
      <c r="N263" s="77" t="e">
        <f t="shared" si="20"/>
        <v>#REF!</v>
      </c>
      <c r="O263" s="77" t="e">
        <f t="shared" si="21"/>
        <v>#REF!</v>
      </c>
      <c r="P263" s="77" t="e">
        <f t="shared" si="22"/>
        <v>#REF!</v>
      </c>
      <c r="Q263" s="77" t="e">
        <f t="shared" si="23"/>
        <v>#REF!</v>
      </c>
      <c r="R263" s="83">
        <f>+'ROSALPI '!T230+ZAMORA!U261+PARIS!T266</f>
        <v>0</v>
      </c>
      <c r="S263" s="66">
        <v>0</v>
      </c>
      <c r="T263" s="66">
        <v>0</v>
      </c>
    </row>
    <row r="264" spans="2:20" ht="14.25" customHeight="1">
      <c r="B264" s="67">
        <v>103118535</v>
      </c>
      <c r="C264" s="145" t="s">
        <v>307</v>
      </c>
      <c r="D264" s="67" t="s">
        <v>44</v>
      </c>
      <c r="E264" s="75">
        <f>'ROSALPI '!E230+ZAMORA!F262+PARIS!F267</f>
        <v>474</v>
      </c>
      <c r="F264" s="75">
        <f>'ROSALPI '!F230+ZAMORA!G262+PARIS!G267</f>
        <v>390</v>
      </c>
      <c r="G264" s="75">
        <f>'ROSALPI '!G230+ZAMORA!H262+PARIS!H267</f>
        <v>360</v>
      </c>
      <c r="H264" s="75">
        <f>'ROSALPI '!H230+ZAMORA!I262+PARIS!I267</f>
        <v>420</v>
      </c>
      <c r="I264" s="75">
        <f>'ROSALPI '!I230+ZAMORA!J262+PARIS!J267</f>
        <v>480</v>
      </c>
      <c r="J264" s="75">
        <f>'ROSALPI '!J230+ZAMORA!K262+PARIS!K267</f>
        <v>420</v>
      </c>
      <c r="K264" s="77">
        <f t="shared" si="18"/>
        <v>424</v>
      </c>
      <c r="L264" s="81">
        <f>'ROSALPI '!L230+ZAMORA!M262+PARIS!M267</f>
        <v>800</v>
      </c>
      <c r="M264" s="77">
        <f t="shared" si="19"/>
        <v>211.99999999999977</v>
      </c>
      <c r="N264" s="77">
        <f t="shared" si="20"/>
        <v>423.99999999999977</v>
      </c>
      <c r="O264" s="77" t="str">
        <f t="shared" si="21"/>
        <v/>
      </c>
      <c r="P264" s="77">
        <f t="shared" si="22"/>
        <v>777.33333333333303</v>
      </c>
      <c r="Q264" s="77">
        <f t="shared" si="23"/>
        <v>189.33333333333303</v>
      </c>
      <c r="R264" s="83">
        <f>+'ROSALPI '!T231+ZAMORA!U262+PARIS!T267</f>
        <v>0</v>
      </c>
      <c r="S264" s="66">
        <v>50</v>
      </c>
      <c r="T264" s="66">
        <v>13000</v>
      </c>
    </row>
    <row r="265" spans="2:20" ht="14.25" customHeight="1">
      <c r="B265" s="75">
        <v>103118534</v>
      </c>
      <c r="C265" s="140" t="s">
        <v>368</v>
      </c>
      <c r="D265" s="75" t="s">
        <v>44</v>
      </c>
      <c r="E265" s="75">
        <f>'ROSALPI '!E231+ZAMORA!F263+PARIS!F268</f>
        <v>34</v>
      </c>
      <c r="F265" s="75">
        <f>'ROSALPI '!F231+ZAMORA!G263+PARIS!G268</f>
        <v>25</v>
      </c>
      <c r="G265" s="75">
        <f>'ROSALPI '!G231+ZAMORA!H263+PARIS!H268</f>
        <v>10</v>
      </c>
      <c r="H265" s="75">
        <f>'ROSALPI '!H231+ZAMORA!I263+PARIS!I268</f>
        <v>10</v>
      </c>
      <c r="I265" s="75">
        <f>'ROSALPI '!I231+ZAMORA!J263+PARIS!J268</f>
        <v>0</v>
      </c>
      <c r="J265" s="75">
        <f>'ROSALPI '!J231+ZAMORA!K263+PARIS!K268</f>
        <v>46</v>
      </c>
      <c r="K265" s="77">
        <f t="shared" si="18"/>
        <v>20.833333333333332</v>
      </c>
      <c r="L265" s="81">
        <f>'ROSALPI '!L231+ZAMORA!M263+PARIS!M268</f>
        <v>133</v>
      </c>
      <c r="M265" s="77">
        <f t="shared" si="19"/>
        <v>10.416666666666655</v>
      </c>
      <c r="N265" s="77">
        <f t="shared" si="20"/>
        <v>20.833333333333321</v>
      </c>
      <c r="O265" s="77"/>
      <c r="P265" s="77">
        <f t="shared" si="22"/>
        <v>38.194444444444436</v>
      </c>
      <c r="Q265" s="77">
        <f t="shared" si="23"/>
        <v>-84.388888888888914</v>
      </c>
      <c r="R265" s="83">
        <f>+'ROSALPI '!T232+ZAMORA!U263+PARIS!T268</f>
        <v>0</v>
      </c>
      <c r="S265" s="66">
        <v>0</v>
      </c>
      <c r="T265" s="66">
        <v>0</v>
      </c>
    </row>
    <row r="266" spans="2:20" ht="14.25" customHeight="1">
      <c r="B266" s="67">
        <v>103107113</v>
      </c>
      <c r="C266" s="67" t="s">
        <v>124</v>
      </c>
      <c r="D266" s="67" t="s">
        <v>44</v>
      </c>
      <c r="E266" s="75">
        <f>'ROSALPI '!E232+ZAMORA!F264+PARIS!F269</f>
        <v>1270</v>
      </c>
      <c r="F266" s="75">
        <f>'ROSALPI '!F232+ZAMORA!G264+PARIS!G269</f>
        <v>928</v>
      </c>
      <c r="G266" s="75">
        <f>'ROSALPI '!G232+ZAMORA!H264+PARIS!H269</f>
        <v>909</v>
      </c>
      <c r="H266" s="75">
        <f>'ROSALPI '!H232+ZAMORA!I264+PARIS!I269</f>
        <v>1404</v>
      </c>
      <c r="I266" s="75">
        <f>'ROSALPI '!I232+ZAMORA!J264+PARIS!J269</f>
        <v>1577</v>
      </c>
      <c r="J266" s="75">
        <f>'ROSALPI '!J232+ZAMORA!K264+PARIS!K269</f>
        <v>1237</v>
      </c>
      <c r="K266" s="77">
        <f>AVERAGE(E266,F266,G266,H266,I266,J266)</f>
        <v>1220.8333333333333</v>
      </c>
      <c r="L266" s="81">
        <f>'ROSALPI '!L232+ZAMORA!M264+PARIS!M269</f>
        <v>2625</v>
      </c>
      <c r="M266" s="77">
        <f>+K266*(0.0333333333333333)*$D$15</f>
        <v>610.41666666666606</v>
      </c>
      <c r="N266" s="77">
        <f>+M266+((K266/30)*$D$15)</f>
        <v>1220.8333333333326</v>
      </c>
      <c r="O266" s="77"/>
      <c r="P266" s="77">
        <f>+M266+((K266/30)*$D$16)</f>
        <v>2238.1944444444439</v>
      </c>
      <c r="Q266" s="77"/>
      <c r="R266" s="83">
        <f>+'ROSALPI '!T233+ZAMORA!U264+PARIS!T269</f>
        <v>0</v>
      </c>
      <c r="S266" s="66">
        <v>115</v>
      </c>
      <c r="T266" s="66">
        <v>5474000</v>
      </c>
    </row>
    <row r="267" spans="2:20" ht="14.25" customHeight="1">
      <c r="B267" s="67">
        <v>103107112</v>
      </c>
      <c r="C267" s="67" t="s">
        <v>123</v>
      </c>
      <c r="D267" s="67" t="s">
        <v>44</v>
      </c>
      <c r="E267" s="75">
        <f>'ROSALPI '!E233+ZAMORA!F265+PARIS!F270</f>
        <v>781</v>
      </c>
      <c r="F267" s="75">
        <f>'ROSALPI '!F233+ZAMORA!G265+PARIS!G270</f>
        <v>279</v>
      </c>
      <c r="G267" s="75">
        <f>'ROSALPI '!G233+ZAMORA!H265+PARIS!H270</f>
        <v>234</v>
      </c>
      <c r="H267" s="75">
        <f>'ROSALPI '!H233+ZAMORA!I265+PARIS!I270</f>
        <v>256</v>
      </c>
      <c r="I267" s="75">
        <f>'ROSALPI '!I233+ZAMORA!J265+PARIS!J270</f>
        <v>248</v>
      </c>
      <c r="J267" s="75">
        <f>'ROSALPI '!J233+ZAMORA!K265+PARIS!K270</f>
        <v>350</v>
      </c>
      <c r="K267" s="77">
        <f t="shared" si="18"/>
        <v>358</v>
      </c>
      <c r="L267" s="81">
        <f>'ROSALPI '!L233+ZAMORA!M265+PARIS!M270</f>
        <v>475</v>
      </c>
      <c r="M267" s="77">
        <f t="shared" si="19"/>
        <v>178.99999999999983</v>
      </c>
      <c r="N267" s="77">
        <f t="shared" si="20"/>
        <v>357.99999999999983</v>
      </c>
      <c r="O267" s="77"/>
      <c r="P267" s="77">
        <f t="shared" si="22"/>
        <v>656.33333333333326</v>
      </c>
      <c r="Q267" s="77">
        <f t="shared" si="23"/>
        <v>360.33333333333326</v>
      </c>
      <c r="R267" s="83">
        <f>+'ROSALPI '!T234+ZAMORA!U265+PARIS!T270</f>
        <v>205</v>
      </c>
      <c r="S267" s="66">
        <v>47</v>
      </c>
      <c r="T267" s="66">
        <v>5875000</v>
      </c>
    </row>
    <row r="268" spans="2:20" ht="14.25" customHeight="1">
      <c r="B268" s="67">
        <v>103108430</v>
      </c>
      <c r="C268" s="67" t="s">
        <v>149</v>
      </c>
      <c r="D268" s="67" t="s">
        <v>44</v>
      </c>
      <c r="E268" s="75">
        <f>'ROSALPI '!E234+ZAMORA!F266+PARIS!F271</f>
        <v>0</v>
      </c>
      <c r="F268" s="75">
        <f>'ROSALPI '!F234+ZAMORA!G266+PARIS!G271</f>
        <v>0</v>
      </c>
      <c r="G268" s="75">
        <f>'ROSALPI '!G234+ZAMORA!H266+PARIS!H271</f>
        <v>0</v>
      </c>
      <c r="H268" s="75">
        <f>'ROSALPI '!H234+ZAMORA!I266+PARIS!I271</f>
        <v>0</v>
      </c>
      <c r="I268" s="75">
        <f>'ROSALPI '!I234+ZAMORA!J266+PARIS!J271</f>
        <v>0</v>
      </c>
      <c r="J268" s="75">
        <f>'ROSALPI '!J234+ZAMORA!K266+PARIS!K271</f>
        <v>0</v>
      </c>
      <c r="K268" s="77">
        <f t="shared" si="18"/>
        <v>0</v>
      </c>
      <c r="L268" s="81">
        <f>'ROSALPI '!L234+ZAMORA!M266+PARIS!M271</f>
        <v>0</v>
      </c>
      <c r="M268" s="77">
        <f t="shared" si="19"/>
        <v>0</v>
      </c>
      <c r="N268" s="77">
        <f t="shared" si="20"/>
        <v>0</v>
      </c>
      <c r="O268" s="77" t="str">
        <f t="shared" si="21"/>
        <v/>
      </c>
      <c r="P268" s="77">
        <f t="shared" si="22"/>
        <v>0</v>
      </c>
      <c r="Q268" s="77">
        <f t="shared" si="23"/>
        <v>0</v>
      </c>
      <c r="R268" s="83" t="e">
        <f>+'ROSALPI '!#REF!+ZAMORA!U266+PARIS!T271</f>
        <v>#REF!</v>
      </c>
      <c r="S268" s="66">
        <v>58</v>
      </c>
      <c r="T268" s="66">
        <v>1873400</v>
      </c>
    </row>
    <row r="269" spans="2:20" ht="14.25" customHeight="1">
      <c r="B269" s="67">
        <v>103104513</v>
      </c>
      <c r="C269" s="67" t="s">
        <v>226</v>
      </c>
      <c r="D269" s="67" t="s">
        <v>44</v>
      </c>
      <c r="E269" s="75" t="e">
        <f>'ROSALPI '!#REF!+ZAMORA!F267+PARIS!F272</f>
        <v>#REF!</v>
      </c>
      <c r="F269" s="75" t="e">
        <f>'ROSALPI '!#REF!+ZAMORA!G267+PARIS!G272</f>
        <v>#REF!</v>
      </c>
      <c r="G269" s="75" t="e">
        <f>'ROSALPI '!#REF!+ZAMORA!H267+PARIS!H272</f>
        <v>#REF!</v>
      </c>
      <c r="H269" s="75" t="e">
        <f>'ROSALPI '!#REF!+ZAMORA!I267+PARIS!I272</f>
        <v>#REF!</v>
      </c>
      <c r="I269" s="75" t="e">
        <f>'ROSALPI '!#REF!+ZAMORA!J267+PARIS!J272</f>
        <v>#REF!</v>
      </c>
      <c r="J269" s="75" t="e">
        <f>'ROSALPI '!#REF!+ZAMORA!K267+PARIS!K272</f>
        <v>#REF!</v>
      </c>
      <c r="K269" s="77" t="e">
        <f t="shared" si="18"/>
        <v>#REF!</v>
      </c>
      <c r="L269" s="81" t="e">
        <f>'ROSALPI '!#REF!+ZAMORA!M267+PARIS!M272</f>
        <v>#REF!</v>
      </c>
      <c r="M269" s="77" t="e">
        <f t="shared" si="19"/>
        <v>#REF!</v>
      </c>
      <c r="N269" s="77" t="e">
        <f t="shared" si="20"/>
        <v>#REF!</v>
      </c>
      <c r="O269" s="77" t="e">
        <f t="shared" si="21"/>
        <v>#REF!</v>
      </c>
      <c r="P269" s="77" t="e">
        <f t="shared" si="22"/>
        <v>#REF!</v>
      </c>
      <c r="Q269" s="77" t="e">
        <f t="shared" si="23"/>
        <v>#REF!</v>
      </c>
      <c r="R269" s="83">
        <f>+'ROSALPI '!T235+ZAMORA!U267+PARIS!T272</f>
        <v>0</v>
      </c>
      <c r="S269" s="66">
        <v>0</v>
      </c>
      <c r="T269" s="66">
        <v>0</v>
      </c>
    </row>
    <row r="270" spans="2:20" ht="14.25" customHeight="1">
      <c r="B270" s="67">
        <v>103104510</v>
      </c>
      <c r="C270" s="67" t="s">
        <v>109</v>
      </c>
      <c r="D270" s="76" t="s">
        <v>423</v>
      </c>
      <c r="E270" s="75">
        <f>'ROSALPI '!E235+ZAMORA!F268+PARIS!F273</f>
        <v>2</v>
      </c>
      <c r="F270" s="75">
        <f>'ROSALPI '!F235+ZAMORA!G268+PARIS!G273</f>
        <v>0</v>
      </c>
      <c r="G270" s="75">
        <f>'ROSALPI '!G235+ZAMORA!H268+PARIS!H273</f>
        <v>3</v>
      </c>
      <c r="H270" s="75">
        <f>'ROSALPI '!H235+ZAMORA!I268+PARIS!I273</f>
        <v>4</v>
      </c>
      <c r="I270" s="75">
        <f>'ROSALPI '!I235+ZAMORA!J268+PARIS!J273</f>
        <v>4</v>
      </c>
      <c r="J270" s="75">
        <f>'ROSALPI '!J235+ZAMORA!K268+PARIS!K273</f>
        <v>5</v>
      </c>
      <c r="K270" s="77">
        <f t="shared" si="18"/>
        <v>3</v>
      </c>
      <c r="L270" s="81">
        <f>'ROSALPI '!L235+ZAMORA!M268+PARIS!M273</f>
        <v>5</v>
      </c>
      <c r="M270" s="77">
        <f t="shared" si="19"/>
        <v>1.4999999999999984</v>
      </c>
      <c r="N270" s="77">
        <f t="shared" si="20"/>
        <v>2.9999999999999982</v>
      </c>
      <c r="O270" s="77" t="str">
        <f t="shared" si="21"/>
        <v/>
      </c>
      <c r="P270" s="77">
        <f t="shared" si="22"/>
        <v>5.4999999999999982</v>
      </c>
      <c r="Q270" s="77">
        <f t="shared" si="23"/>
        <v>1.9999999999999982</v>
      </c>
      <c r="R270" s="83">
        <f>+'ROSALPI '!T236+ZAMORA!U268+PARIS!T273</f>
        <v>5</v>
      </c>
      <c r="S270" s="66">
        <v>0</v>
      </c>
      <c r="T270" s="66">
        <v>0</v>
      </c>
    </row>
    <row r="271" spans="2:20" ht="14.25" customHeight="1">
      <c r="B271" s="75">
        <v>103109245</v>
      </c>
      <c r="C271" s="140" t="s">
        <v>398</v>
      </c>
      <c r="D271" s="75" t="s">
        <v>7</v>
      </c>
      <c r="E271" s="75">
        <f>'ROSALPI '!E236+ZAMORA!F269+PARIS!F274</f>
        <v>18</v>
      </c>
      <c r="F271" s="75">
        <f>'ROSALPI '!F236+ZAMORA!G269+PARIS!G274</f>
        <v>10</v>
      </c>
      <c r="G271" s="75">
        <f>'ROSALPI '!G236+ZAMORA!H269+PARIS!H274</f>
        <v>2</v>
      </c>
      <c r="H271" s="75">
        <f>'ROSALPI '!H236+ZAMORA!I269+PARIS!I274</f>
        <v>2</v>
      </c>
      <c r="I271" s="75">
        <f>'ROSALPI '!I236+ZAMORA!J269+PARIS!J274</f>
        <v>0</v>
      </c>
      <c r="J271" s="75">
        <f>'ROSALPI '!J236+ZAMORA!K269+PARIS!K274</f>
        <v>1</v>
      </c>
      <c r="K271" s="77">
        <f>AVERAGE(E271,F271,G271,H271,I271,J271)</f>
        <v>5.5</v>
      </c>
      <c r="L271" s="81">
        <f>'ROSALPI '!L236+ZAMORA!M269+PARIS!M274</f>
        <v>23</v>
      </c>
      <c r="M271" s="77">
        <f>+K271*(0.0333333333333333)*$D$15</f>
        <v>2.7499999999999969</v>
      </c>
      <c r="N271" s="77">
        <f>+M271+((K271/30)*$D$15)</f>
        <v>5.4999999999999964</v>
      </c>
      <c r="O271" s="77" t="str">
        <f>IF(K271=0,"",IF(L271-N271&lt;=0,"*",""))</f>
        <v/>
      </c>
      <c r="P271" s="77">
        <f>+M271+((K271/30)*$D$16)</f>
        <v>10.08333333333333</v>
      </c>
      <c r="Q271" s="77">
        <f>+(P271-M271)+(N271-L271)</f>
        <v>-10.16666666666667</v>
      </c>
      <c r="R271" s="83">
        <f>+'ROSALPI '!T237+ZAMORA!U269+PARIS!T274</f>
        <v>0</v>
      </c>
      <c r="S271" s="66">
        <v>0</v>
      </c>
      <c r="T271" s="66">
        <v>0</v>
      </c>
    </row>
    <row r="272" spans="2:20" ht="14.25" customHeight="1">
      <c r="B272" s="67">
        <v>103109250</v>
      </c>
      <c r="C272" s="67" t="s">
        <v>157</v>
      </c>
      <c r="D272" s="67" t="s">
        <v>44</v>
      </c>
      <c r="E272" s="75">
        <f>'ROSALPI '!E237+ZAMORA!F270+PARIS!F275</f>
        <v>12089</v>
      </c>
      <c r="F272" s="75">
        <f>'ROSALPI '!F237+ZAMORA!G270+PARIS!G275</f>
        <v>9085</v>
      </c>
      <c r="G272" s="75">
        <f>'ROSALPI '!G237+ZAMORA!H270+PARIS!H275</f>
        <v>10271</v>
      </c>
      <c r="H272" s="75">
        <f>'ROSALPI '!H237+ZAMORA!I270+PARIS!I275</f>
        <v>10476</v>
      </c>
      <c r="I272" s="75">
        <f>'ROSALPI '!I237+ZAMORA!J270+PARIS!J275</f>
        <v>11137</v>
      </c>
      <c r="J272" s="75">
        <f>'ROSALPI '!J237+ZAMORA!K270+PARIS!K275</f>
        <v>13614</v>
      </c>
      <c r="K272" s="77">
        <f t="shared" si="18"/>
        <v>11112</v>
      </c>
      <c r="L272" s="81">
        <f>'ROSALPI '!L237+ZAMORA!M270+PARIS!M275</f>
        <v>10856</v>
      </c>
      <c r="M272" s="77">
        <f t="shared" si="19"/>
        <v>5555.9999999999945</v>
      </c>
      <c r="N272" s="77">
        <f t="shared" si="20"/>
        <v>11111.999999999995</v>
      </c>
      <c r="O272" s="77" t="str">
        <f t="shared" si="21"/>
        <v>*</v>
      </c>
      <c r="P272" s="77">
        <f t="shared" si="22"/>
        <v>20371.999999999993</v>
      </c>
      <c r="Q272" s="77">
        <f t="shared" si="23"/>
        <v>15071.999999999993</v>
      </c>
      <c r="R272" s="83">
        <f>+'ROSALPI '!T238+ZAMORA!U270+PARIS!T275</f>
        <v>8200</v>
      </c>
      <c r="S272" s="66">
        <v>9411</v>
      </c>
      <c r="T272" s="66">
        <v>677592</v>
      </c>
    </row>
    <row r="273" spans="2:20" ht="14.25" customHeight="1">
      <c r="B273" s="75">
        <v>103109005</v>
      </c>
      <c r="C273" s="75" t="s">
        <v>342</v>
      </c>
      <c r="D273" s="75" t="s">
        <v>44</v>
      </c>
      <c r="E273" s="75">
        <f>'ROSALPI '!E238+ZAMORA!F271+PARIS!F276</f>
        <v>0</v>
      </c>
      <c r="F273" s="75">
        <f>'ROSALPI '!F238+ZAMORA!G271+PARIS!G276</f>
        <v>0</v>
      </c>
      <c r="G273" s="75">
        <f>'ROSALPI '!G238+ZAMORA!H271+PARIS!H276</f>
        <v>0</v>
      </c>
      <c r="H273" s="75">
        <f>'ROSALPI '!H238+ZAMORA!I271+PARIS!I276</f>
        <v>0</v>
      </c>
      <c r="I273" s="75">
        <f>'ROSALPI '!I238+ZAMORA!J271+PARIS!J276</f>
        <v>0</v>
      </c>
      <c r="J273" s="75">
        <f>'ROSALPI '!J238+ZAMORA!K271+PARIS!K276</f>
        <v>0</v>
      </c>
      <c r="K273" s="77">
        <f t="shared" ref="K273:K336" si="24">AVERAGE(E273,F273,G273,H273,I273,J273)</f>
        <v>0</v>
      </c>
      <c r="L273" s="81">
        <f>'ROSALPI '!L238+ZAMORA!M271+PARIS!M276</f>
        <v>0</v>
      </c>
      <c r="M273" s="77">
        <f t="shared" si="19"/>
        <v>0</v>
      </c>
      <c r="N273" s="77">
        <f t="shared" si="20"/>
        <v>0</v>
      </c>
      <c r="O273" s="77" t="str">
        <f t="shared" si="21"/>
        <v/>
      </c>
      <c r="P273" s="77">
        <f t="shared" si="22"/>
        <v>0</v>
      </c>
      <c r="Q273" s="77">
        <f t="shared" si="23"/>
        <v>0</v>
      </c>
      <c r="R273" s="83">
        <f>+'ROSALPI '!T239+ZAMORA!U271+PARIS!T276</f>
        <v>0</v>
      </c>
      <c r="S273" s="66">
        <v>4850</v>
      </c>
      <c r="T273" s="66">
        <v>1668400</v>
      </c>
    </row>
    <row r="274" spans="2:20" ht="14.25" customHeight="1">
      <c r="B274" s="67">
        <v>103118039</v>
      </c>
      <c r="C274" s="146" t="s">
        <v>297</v>
      </c>
      <c r="D274" s="67" t="s">
        <v>44</v>
      </c>
      <c r="E274" s="75">
        <f>'ROSALPI '!E239+ZAMORA!F272+PARIS!F277</f>
        <v>0</v>
      </c>
      <c r="F274" s="75">
        <f>'ROSALPI '!F239+ZAMORA!G272+PARIS!G277</f>
        <v>0</v>
      </c>
      <c r="G274" s="75">
        <f>'ROSALPI '!G239+ZAMORA!H272+PARIS!H277</f>
        <v>0</v>
      </c>
      <c r="H274" s="75">
        <f>'ROSALPI '!H239+ZAMORA!I272+PARIS!I277</f>
        <v>0</v>
      </c>
      <c r="I274" s="75">
        <f>'ROSALPI '!I239+ZAMORA!J272+PARIS!J277</f>
        <v>0</v>
      </c>
      <c r="J274" s="75">
        <f>'ROSALPI '!J239+ZAMORA!K272+PARIS!K277</f>
        <v>0</v>
      </c>
      <c r="K274" s="77">
        <f t="shared" si="24"/>
        <v>0</v>
      </c>
      <c r="L274" s="81">
        <f>'ROSALPI '!L239+ZAMORA!M272+PARIS!M277</f>
        <v>0</v>
      </c>
      <c r="M274" s="77">
        <f t="shared" si="19"/>
        <v>0</v>
      </c>
      <c r="N274" s="77">
        <f t="shared" si="20"/>
        <v>0</v>
      </c>
      <c r="O274" s="77" t="str">
        <f t="shared" si="21"/>
        <v/>
      </c>
      <c r="P274" s="77">
        <f t="shared" si="22"/>
        <v>0</v>
      </c>
      <c r="Q274" s="77">
        <f t="shared" si="23"/>
        <v>0</v>
      </c>
      <c r="R274" s="83" t="e">
        <f>+'ROSALPI '!#REF!+ZAMORA!U272+PARIS!T277</f>
        <v>#REF!</v>
      </c>
      <c r="S274" s="66">
        <v>0</v>
      </c>
      <c r="T274" s="66">
        <v>0</v>
      </c>
    </row>
    <row r="275" spans="2:20" ht="14.25" customHeight="1">
      <c r="B275" s="67">
        <v>103105091</v>
      </c>
      <c r="C275" s="141" t="s">
        <v>263</v>
      </c>
      <c r="D275" s="67" t="s">
        <v>44</v>
      </c>
      <c r="E275" s="75" t="e">
        <f>'ROSALPI '!#REF!+ZAMORA!F273+PARIS!F278</f>
        <v>#REF!</v>
      </c>
      <c r="F275" s="75" t="e">
        <f>'ROSALPI '!#REF!+ZAMORA!G273+PARIS!G278</f>
        <v>#REF!</v>
      </c>
      <c r="G275" s="75" t="e">
        <f>'ROSALPI '!#REF!+ZAMORA!H273+PARIS!H278</f>
        <v>#REF!</v>
      </c>
      <c r="H275" s="75" t="e">
        <f>'ROSALPI '!#REF!+ZAMORA!I273+PARIS!I278</f>
        <v>#REF!</v>
      </c>
      <c r="I275" s="75" t="e">
        <f>'ROSALPI '!#REF!+ZAMORA!J273+PARIS!J278</f>
        <v>#REF!</v>
      </c>
      <c r="J275" s="75" t="e">
        <f>'ROSALPI '!#REF!+ZAMORA!K273+PARIS!K278</f>
        <v>#REF!</v>
      </c>
      <c r="K275" s="77" t="e">
        <f t="shared" si="24"/>
        <v>#REF!</v>
      </c>
      <c r="L275" s="81" t="e">
        <f>'ROSALPI '!#REF!+ZAMORA!M273+PARIS!M278</f>
        <v>#REF!</v>
      </c>
      <c r="M275" s="77" t="e">
        <f t="shared" si="19"/>
        <v>#REF!</v>
      </c>
      <c r="N275" s="77" t="e">
        <f t="shared" si="20"/>
        <v>#REF!</v>
      </c>
      <c r="O275" s="77" t="e">
        <f t="shared" si="21"/>
        <v>#REF!</v>
      </c>
      <c r="P275" s="77" t="e">
        <f t="shared" si="22"/>
        <v>#REF!</v>
      </c>
      <c r="Q275" s="77" t="e">
        <f t="shared" si="23"/>
        <v>#REF!</v>
      </c>
      <c r="R275" s="83">
        <f>+'ROSALPI '!T240+ZAMORA!U273+PARIS!T278</f>
        <v>0</v>
      </c>
      <c r="S275" s="66">
        <v>0</v>
      </c>
      <c r="T275" s="66">
        <v>0</v>
      </c>
    </row>
    <row r="276" spans="2:20" ht="14.25" customHeight="1">
      <c r="B276" s="75">
        <v>103108358</v>
      </c>
      <c r="C276" s="150" t="s">
        <v>467</v>
      </c>
      <c r="D276" s="75" t="s">
        <v>44</v>
      </c>
      <c r="E276" s="75">
        <f>'ROSALPI '!E240+ZAMORA!F274+PARIS!F279</f>
        <v>0</v>
      </c>
      <c r="F276" s="75">
        <f>'ROSALPI '!F240+ZAMORA!G274+PARIS!G279</f>
        <v>0</v>
      </c>
      <c r="G276" s="75">
        <f>'ROSALPI '!G240+ZAMORA!H274+PARIS!H279</f>
        <v>0</v>
      </c>
      <c r="H276" s="75">
        <f>'ROSALPI '!H240+ZAMORA!I274+PARIS!I279</f>
        <v>0</v>
      </c>
      <c r="I276" s="75">
        <f>'ROSALPI '!I240+ZAMORA!J274+PARIS!J279</f>
        <v>0</v>
      </c>
      <c r="J276" s="75">
        <f>'ROSALPI '!J240+ZAMORA!K274+PARIS!K279</f>
        <v>0</v>
      </c>
      <c r="K276" s="77">
        <f t="shared" si="24"/>
        <v>0</v>
      </c>
      <c r="L276" s="81">
        <f>'ROSALPI '!L240+ZAMORA!M274+PARIS!M279</f>
        <v>280</v>
      </c>
      <c r="M276" s="77">
        <f t="shared" si="19"/>
        <v>0</v>
      </c>
      <c r="N276" s="77">
        <f t="shared" si="20"/>
        <v>0</v>
      </c>
      <c r="O276" s="77" t="str">
        <f t="shared" si="21"/>
        <v/>
      </c>
      <c r="P276" s="77">
        <f t="shared" si="22"/>
        <v>0</v>
      </c>
      <c r="Q276" s="77">
        <f t="shared" si="23"/>
        <v>-280</v>
      </c>
      <c r="R276" s="83">
        <f>+'ROSALPI '!T241+ZAMORA!U274+PARIS!T279</f>
        <v>0</v>
      </c>
      <c r="S276" s="66">
        <v>382</v>
      </c>
      <c r="T276" s="66">
        <v>3056000</v>
      </c>
    </row>
    <row r="277" spans="2:20" ht="14.25" customHeight="1">
      <c r="B277" s="75">
        <v>103108357</v>
      </c>
      <c r="C277" s="75" t="s">
        <v>442</v>
      </c>
      <c r="D277" s="75" t="s">
        <v>44</v>
      </c>
      <c r="E277" s="75">
        <f>'ROSALPI '!E241+ZAMORA!F275+PARIS!F280</f>
        <v>7556</v>
      </c>
      <c r="F277" s="75">
        <f>'ROSALPI '!F241+ZAMORA!G275+PARIS!G280</f>
        <v>6206</v>
      </c>
      <c r="G277" s="75">
        <f>'ROSALPI '!G241+ZAMORA!H275+PARIS!H280</f>
        <v>7208</v>
      </c>
      <c r="H277" s="75">
        <f>'ROSALPI '!H241+ZAMORA!I275+PARIS!I280</f>
        <v>6395</v>
      </c>
      <c r="I277" s="75">
        <f>'ROSALPI '!I241+ZAMORA!J275+PARIS!J280</f>
        <v>6705</v>
      </c>
      <c r="J277" s="75">
        <f>'ROSALPI '!J241+ZAMORA!K275+PARIS!K280</f>
        <v>7912</v>
      </c>
      <c r="K277" s="77">
        <f t="shared" si="24"/>
        <v>6997</v>
      </c>
      <c r="L277" s="81">
        <f>'ROSALPI '!L241+ZAMORA!M275+PARIS!M280</f>
        <v>10657</v>
      </c>
      <c r="M277" s="77">
        <f t="shared" si="19"/>
        <v>3498.4999999999964</v>
      </c>
      <c r="N277" s="77">
        <f t="shared" si="20"/>
        <v>6996.9999999999964</v>
      </c>
      <c r="O277" s="77"/>
      <c r="P277" s="77">
        <f t="shared" si="22"/>
        <v>12827.833333333328</v>
      </c>
      <c r="Q277" s="77">
        <f t="shared" si="23"/>
        <v>5669.3333333333285</v>
      </c>
      <c r="R277" s="83">
        <f>+'ROSALPI '!T242+ZAMORA!U275+PARIS!T280</f>
        <v>3000</v>
      </c>
      <c r="S277" s="66">
        <v>142</v>
      </c>
      <c r="T277" s="66">
        <v>710000</v>
      </c>
    </row>
    <row r="278" spans="2:20" ht="14.25" customHeight="1">
      <c r="B278" s="67">
        <v>103108356</v>
      </c>
      <c r="C278" s="67" t="s">
        <v>146</v>
      </c>
      <c r="D278" s="67" t="s">
        <v>44</v>
      </c>
      <c r="E278" s="75">
        <f>'ROSALPI '!E242+ZAMORA!F276+PARIS!F281</f>
        <v>1</v>
      </c>
      <c r="F278" s="75">
        <f>'ROSALPI '!F242+ZAMORA!G276+PARIS!G281</f>
        <v>1</v>
      </c>
      <c r="G278" s="75">
        <f>'ROSALPI '!G242+ZAMORA!H276+PARIS!H281</f>
        <v>1</v>
      </c>
      <c r="H278" s="75">
        <f>'ROSALPI '!H242+ZAMORA!I276+PARIS!I281</f>
        <v>0</v>
      </c>
      <c r="I278" s="75">
        <f>'ROSALPI '!I242+ZAMORA!J276+PARIS!J281</f>
        <v>0</v>
      </c>
      <c r="J278" s="75">
        <f>'ROSALPI '!J242+ZAMORA!K276+PARIS!K281</f>
        <v>0</v>
      </c>
      <c r="K278" s="77">
        <f t="shared" si="24"/>
        <v>0.5</v>
      </c>
      <c r="L278" s="81">
        <f>'ROSALPI '!L242+ZAMORA!M276+PARIS!M281</f>
        <v>2</v>
      </c>
      <c r="M278" s="77">
        <f t="shared" si="19"/>
        <v>0.24999999999999972</v>
      </c>
      <c r="N278" s="77">
        <f t="shared" si="20"/>
        <v>0.49999999999999972</v>
      </c>
      <c r="O278" s="77" t="str">
        <f t="shared" si="21"/>
        <v/>
      </c>
      <c r="P278" s="77">
        <f t="shared" si="22"/>
        <v>0.9166666666666663</v>
      </c>
      <c r="Q278" s="77">
        <f t="shared" si="23"/>
        <v>-0.8333333333333337</v>
      </c>
      <c r="R278" s="83">
        <f>+'ROSALPI '!T243+ZAMORA!U276+PARIS!T281</f>
        <v>0</v>
      </c>
      <c r="S278" s="66">
        <v>70</v>
      </c>
      <c r="T278" s="66">
        <v>3416000</v>
      </c>
    </row>
    <row r="279" spans="2:20" ht="14.25" customHeight="1">
      <c r="B279" s="67">
        <v>103111025</v>
      </c>
      <c r="C279" s="145" t="s">
        <v>161</v>
      </c>
      <c r="D279" s="67" t="s">
        <v>44</v>
      </c>
      <c r="E279" s="75">
        <f>'ROSALPI '!E243+ZAMORA!F277+PARIS!F282</f>
        <v>0</v>
      </c>
      <c r="F279" s="75">
        <f>'ROSALPI '!F243+ZAMORA!G277+PARIS!G282</f>
        <v>1</v>
      </c>
      <c r="G279" s="75">
        <f>'ROSALPI '!G243+ZAMORA!H277+PARIS!H282</f>
        <v>1</v>
      </c>
      <c r="H279" s="75">
        <f>'ROSALPI '!H243+ZAMORA!I277+PARIS!I282</f>
        <v>0</v>
      </c>
      <c r="I279" s="75">
        <f>'ROSALPI '!I243+ZAMORA!J277+PARIS!J282</f>
        <v>0</v>
      </c>
      <c r="J279" s="75">
        <f>'ROSALPI '!J243+ZAMORA!K277+PARIS!K282</f>
        <v>0</v>
      </c>
      <c r="K279" s="77">
        <f t="shared" si="24"/>
        <v>0.33333333333333331</v>
      </c>
      <c r="L279" s="81">
        <f>'ROSALPI '!L243+ZAMORA!M277+PARIS!M282</f>
        <v>3</v>
      </c>
      <c r="M279" s="77">
        <f t="shared" si="19"/>
        <v>0.16666666666666649</v>
      </c>
      <c r="N279" s="77">
        <f t="shared" si="20"/>
        <v>0.33333333333333315</v>
      </c>
      <c r="O279" s="77" t="str">
        <f t="shared" si="21"/>
        <v/>
      </c>
      <c r="P279" s="77">
        <f t="shared" si="22"/>
        <v>0.61111111111111094</v>
      </c>
      <c r="Q279" s="77">
        <f t="shared" si="23"/>
        <v>-2.2222222222222223</v>
      </c>
      <c r="R279" s="83">
        <f>+'ROSALPI '!T244+ZAMORA!U277+PARIS!T282</f>
        <v>0</v>
      </c>
      <c r="S279" s="66">
        <v>0</v>
      </c>
      <c r="T279" s="66">
        <v>0</v>
      </c>
    </row>
    <row r="280" spans="2:20" ht="14.25" customHeight="1">
      <c r="B280" s="67">
        <v>103118295</v>
      </c>
      <c r="C280" s="146" t="s">
        <v>203</v>
      </c>
      <c r="D280" s="67" t="s">
        <v>44</v>
      </c>
      <c r="E280" s="75">
        <f>'ROSALPI '!E244+ZAMORA!F278+PARIS!F283</f>
        <v>0</v>
      </c>
      <c r="F280" s="75">
        <f>'ROSALPI '!F244+ZAMORA!G278+PARIS!G283</f>
        <v>0</v>
      </c>
      <c r="G280" s="75">
        <f>'ROSALPI '!G244+ZAMORA!H278+PARIS!H283</f>
        <v>0</v>
      </c>
      <c r="H280" s="75">
        <f>'ROSALPI '!H244+ZAMORA!I278+PARIS!I283</f>
        <v>0</v>
      </c>
      <c r="I280" s="75">
        <f>'ROSALPI '!I244+ZAMORA!J278+PARIS!J283</f>
        <v>0</v>
      </c>
      <c r="J280" s="75">
        <f>'ROSALPI '!J244+ZAMORA!K278+PARIS!K283</f>
        <v>0</v>
      </c>
      <c r="K280" s="77">
        <f t="shared" si="24"/>
        <v>0</v>
      </c>
      <c r="L280" s="81">
        <f>'ROSALPI '!L244+ZAMORA!M278+PARIS!M283</f>
        <v>0</v>
      </c>
      <c r="M280" s="77">
        <f t="shared" si="19"/>
        <v>0</v>
      </c>
      <c r="N280" s="77">
        <f t="shared" si="20"/>
        <v>0</v>
      </c>
      <c r="O280" s="77"/>
      <c r="P280" s="77">
        <f t="shared" si="22"/>
        <v>0</v>
      </c>
      <c r="Q280" s="77">
        <f t="shared" si="23"/>
        <v>0</v>
      </c>
      <c r="R280" s="83">
        <f>+'ROSALPI '!T245+ZAMORA!U278+PARIS!T283</f>
        <v>0</v>
      </c>
      <c r="S280" s="66">
        <v>0</v>
      </c>
      <c r="T280" s="66">
        <v>0</v>
      </c>
    </row>
    <row r="281" spans="2:20" ht="14.25" customHeight="1">
      <c r="B281" s="67">
        <v>103109305</v>
      </c>
      <c r="C281" s="67" t="s">
        <v>159</v>
      </c>
      <c r="D281" s="67" t="s">
        <v>44</v>
      </c>
      <c r="E281" s="75">
        <f>'ROSALPI '!E245+ZAMORA!F279+PARIS!F284</f>
        <v>0</v>
      </c>
      <c r="F281" s="75">
        <f>'ROSALPI '!F245+ZAMORA!G279+PARIS!G284</f>
        <v>0</v>
      </c>
      <c r="G281" s="75">
        <f>'ROSALPI '!G245+ZAMORA!H279+PARIS!H284</f>
        <v>0</v>
      </c>
      <c r="H281" s="75">
        <f>'ROSALPI '!H245+ZAMORA!I279+PARIS!I284</f>
        <v>0</v>
      </c>
      <c r="I281" s="75">
        <f>'ROSALPI '!I245+ZAMORA!J279+PARIS!J284</f>
        <v>0</v>
      </c>
      <c r="J281" s="75">
        <f>'ROSALPI '!J245+ZAMORA!K279+PARIS!K284</f>
        <v>0</v>
      </c>
      <c r="K281" s="77">
        <f t="shared" si="24"/>
        <v>0</v>
      </c>
      <c r="L281" s="81">
        <f>'ROSALPI '!L245+ZAMORA!M279+PARIS!M284</f>
        <v>0</v>
      </c>
      <c r="M281" s="77">
        <f t="shared" ref="M281:M346" si="25">+K281*(0.0333333333333333)*$D$15</f>
        <v>0</v>
      </c>
      <c r="N281" s="77">
        <f t="shared" ref="N281:N346" si="26">+M281+((K281/30)*$D$15)</f>
        <v>0</v>
      </c>
      <c r="O281" s="77" t="str">
        <f t="shared" ref="O281:O346" si="27">IF(K281=0,"",IF(L281-N281&lt;=0,"*",""))</f>
        <v/>
      </c>
      <c r="P281" s="77">
        <f t="shared" ref="P281:P346" si="28">+M281+((K281/30)*$D$16)</f>
        <v>0</v>
      </c>
      <c r="Q281" s="77">
        <f t="shared" ref="Q281:Q346" si="29">+(P281-M281)+(N281-L281)</f>
        <v>0</v>
      </c>
      <c r="R281" s="83" t="e">
        <f>+'ROSALPI '!#REF!+ZAMORA!U279+PARIS!T284</f>
        <v>#REF!</v>
      </c>
      <c r="S281" s="66">
        <v>94</v>
      </c>
      <c r="T281" s="66">
        <v>329000</v>
      </c>
    </row>
    <row r="282" spans="2:20" ht="14.25" customHeight="1">
      <c r="B282" s="75">
        <v>103115001</v>
      </c>
      <c r="C282" s="75" t="s">
        <v>399</v>
      </c>
      <c r="D282" s="75" t="s">
        <v>13</v>
      </c>
      <c r="E282" s="75" t="e">
        <f>'ROSALPI '!#REF!+ZAMORA!F280+PARIS!F285</f>
        <v>#REF!</v>
      </c>
      <c r="F282" s="75" t="e">
        <f>'ROSALPI '!#REF!+ZAMORA!G280+PARIS!G285</f>
        <v>#REF!</v>
      </c>
      <c r="G282" s="75" t="e">
        <f>'ROSALPI '!#REF!+ZAMORA!H280+PARIS!H285</f>
        <v>#REF!</v>
      </c>
      <c r="H282" s="75" t="e">
        <f>'ROSALPI '!#REF!+ZAMORA!I280+PARIS!I285</f>
        <v>#REF!</v>
      </c>
      <c r="I282" s="75" t="e">
        <f>'ROSALPI '!#REF!+ZAMORA!J280+PARIS!J285</f>
        <v>#REF!</v>
      </c>
      <c r="J282" s="75" t="e">
        <f>'ROSALPI '!#REF!+ZAMORA!K280+PARIS!K285</f>
        <v>#REF!</v>
      </c>
      <c r="K282" s="77" t="e">
        <f t="shared" si="24"/>
        <v>#REF!</v>
      </c>
      <c r="L282" s="81" t="e">
        <f>'ROSALPI '!#REF!+ZAMORA!M280+PARIS!M285</f>
        <v>#REF!</v>
      </c>
      <c r="M282" s="77" t="e">
        <f t="shared" si="25"/>
        <v>#REF!</v>
      </c>
      <c r="N282" s="77" t="e">
        <f t="shared" si="26"/>
        <v>#REF!</v>
      </c>
      <c r="O282" s="77" t="e">
        <f t="shared" si="27"/>
        <v>#REF!</v>
      </c>
      <c r="P282" s="77" t="e">
        <f t="shared" si="28"/>
        <v>#REF!</v>
      </c>
      <c r="Q282" s="77" t="e">
        <f t="shared" si="29"/>
        <v>#REF!</v>
      </c>
      <c r="R282" s="83">
        <f>+'ROSALPI '!T246+ZAMORA!U280+PARIS!T285</f>
        <v>0</v>
      </c>
      <c r="S282" s="66">
        <v>0</v>
      </c>
      <c r="T282" s="66">
        <v>0</v>
      </c>
    </row>
    <row r="283" spans="2:20" ht="14.25" customHeight="1">
      <c r="B283" s="67">
        <v>103115010</v>
      </c>
      <c r="C283" s="67" t="s">
        <v>181</v>
      </c>
      <c r="D283" s="67" t="s">
        <v>44</v>
      </c>
      <c r="E283" s="75">
        <f>'ROSALPI '!E246+ZAMORA!F281+PARIS!F286</f>
        <v>19</v>
      </c>
      <c r="F283" s="75">
        <f>'ROSALPI '!F246+ZAMORA!G281+PARIS!G286</f>
        <v>16</v>
      </c>
      <c r="G283" s="75">
        <f>'ROSALPI '!G246+ZAMORA!H281+PARIS!H286</f>
        <v>21</v>
      </c>
      <c r="H283" s="75">
        <f>'ROSALPI '!H246+ZAMORA!I281+PARIS!I286</f>
        <v>23</v>
      </c>
      <c r="I283" s="75">
        <f>'ROSALPI '!I246+ZAMORA!J281+PARIS!J286</f>
        <v>20</v>
      </c>
      <c r="J283" s="75">
        <f>'ROSALPI '!J246+ZAMORA!K281+PARIS!K286</f>
        <v>18</v>
      </c>
      <c r="K283" s="77">
        <f t="shared" si="24"/>
        <v>19.5</v>
      </c>
      <c r="L283" s="81">
        <f>'ROSALPI '!L246+ZAMORA!M281+PARIS!M286</f>
        <v>30</v>
      </c>
      <c r="M283" s="77">
        <f t="shared" si="25"/>
        <v>9.7499999999999911</v>
      </c>
      <c r="N283" s="77">
        <f t="shared" si="26"/>
        <v>19.499999999999993</v>
      </c>
      <c r="O283" s="77" t="str">
        <f t="shared" si="27"/>
        <v/>
      </c>
      <c r="P283" s="77">
        <f t="shared" si="28"/>
        <v>35.749999999999993</v>
      </c>
      <c r="Q283" s="77">
        <f t="shared" si="29"/>
        <v>15.499999999999993</v>
      </c>
      <c r="R283" s="83">
        <f>+'ROSALPI '!T247+ZAMORA!U281+PARIS!T286</f>
        <v>10</v>
      </c>
      <c r="S283" s="66">
        <v>166</v>
      </c>
      <c r="T283" s="66">
        <v>647400</v>
      </c>
    </row>
    <row r="284" spans="2:20" ht="14.25" customHeight="1">
      <c r="B284" s="67">
        <v>103108106</v>
      </c>
      <c r="C284" s="67" t="s">
        <v>140</v>
      </c>
      <c r="D284" s="67" t="s">
        <v>44</v>
      </c>
      <c r="E284" s="75">
        <f>'ROSALPI '!E247+ZAMORA!F282+PARIS!F287</f>
        <v>0</v>
      </c>
      <c r="F284" s="75">
        <f>'ROSALPI '!F247+ZAMORA!G282+PARIS!G287</f>
        <v>0</v>
      </c>
      <c r="G284" s="75">
        <f>'ROSALPI '!G247+ZAMORA!H282+PARIS!H287</f>
        <v>1</v>
      </c>
      <c r="H284" s="75">
        <f>'ROSALPI '!H247+ZAMORA!I282+PARIS!I287</f>
        <v>1</v>
      </c>
      <c r="I284" s="75">
        <f>'ROSALPI '!I247+ZAMORA!J282+PARIS!J287</f>
        <v>0</v>
      </c>
      <c r="J284" s="75">
        <f>'ROSALPI '!J247+ZAMORA!K282+PARIS!K287</f>
        <v>1</v>
      </c>
      <c r="K284" s="77">
        <f t="shared" si="24"/>
        <v>0.5</v>
      </c>
      <c r="L284" s="81">
        <f>'ROSALPI '!L247+ZAMORA!M282+PARIS!M287</f>
        <v>5</v>
      </c>
      <c r="M284" s="77">
        <f t="shared" si="25"/>
        <v>0.24999999999999972</v>
      </c>
      <c r="N284" s="77">
        <f t="shared" si="26"/>
        <v>0.49999999999999972</v>
      </c>
      <c r="O284" s="77" t="str">
        <f t="shared" si="27"/>
        <v/>
      </c>
      <c r="P284" s="77">
        <f t="shared" si="28"/>
        <v>0.9166666666666663</v>
      </c>
      <c r="Q284" s="77">
        <f t="shared" si="29"/>
        <v>-3.8333333333333335</v>
      </c>
      <c r="R284" s="83">
        <f>+'ROSALPI '!T248+ZAMORA!U282+PARIS!T287</f>
        <v>0</v>
      </c>
      <c r="S284" s="66">
        <v>36</v>
      </c>
      <c r="T284" s="66">
        <v>82800</v>
      </c>
    </row>
    <row r="285" spans="2:20" ht="14.25" customHeight="1">
      <c r="B285" s="67">
        <v>103108092</v>
      </c>
      <c r="C285" s="67" t="s">
        <v>275</v>
      </c>
      <c r="D285" s="67" t="s">
        <v>44</v>
      </c>
      <c r="E285" s="75">
        <f>'ROSALPI '!E248+ZAMORA!F283+PARIS!F288</f>
        <v>0</v>
      </c>
      <c r="F285" s="75">
        <f>'ROSALPI '!F248+ZAMORA!G283+PARIS!G288</f>
        <v>0</v>
      </c>
      <c r="G285" s="75">
        <f>'ROSALPI '!G248+ZAMORA!H283+PARIS!H288</f>
        <v>0</v>
      </c>
      <c r="H285" s="75">
        <f>'ROSALPI '!H248+ZAMORA!I283+PARIS!I288</f>
        <v>0</v>
      </c>
      <c r="I285" s="75">
        <f>'ROSALPI '!I248+ZAMORA!J283+PARIS!J288</f>
        <v>0</v>
      </c>
      <c r="J285" s="75">
        <f>'ROSALPI '!J248+ZAMORA!K283+PARIS!K288</f>
        <v>0</v>
      </c>
      <c r="K285" s="77">
        <f t="shared" si="24"/>
        <v>0</v>
      </c>
      <c r="L285" s="81">
        <f>'ROSALPI '!L248+ZAMORA!M283+PARIS!M288</f>
        <v>0</v>
      </c>
      <c r="M285" s="77">
        <f t="shared" si="25"/>
        <v>0</v>
      </c>
      <c r="N285" s="77">
        <f t="shared" si="26"/>
        <v>0</v>
      </c>
      <c r="O285" s="77" t="str">
        <f t="shared" si="27"/>
        <v/>
      </c>
      <c r="P285" s="77">
        <f t="shared" si="28"/>
        <v>0</v>
      </c>
      <c r="Q285" s="77">
        <f t="shared" si="29"/>
        <v>0</v>
      </c>
      <c r="R285" s="83">
        <f>+'ROSALPI '!T249+ZAMORA!U283+PARIS!T288</f>
        <v>0</v>
      </c>
      <c r="S285" s="66">
        <v>360</v>
      </c>
      <c r="T285" s="66">
        <v>36000</v>
      </c>
    </row>
    <row r="286" spans="2:20" ht="14.25" customHeight="1">
      <c r="B286" s="67">
        <v>103108095</v>
      </c>
      <c r="C286" s="67" t="s">
        <v>138</v>
      </c>
      <c r="D286" s="67" t="s">
        <v>19</v>
      </c>
      <c r="E286" s="75">
        <f>'ROSALPI '!E249+ZAMORA!F284+PARIS!F289</f>
        <v>0</v>
      </c>
      <c r="F286" s="75">
        <f>'ROSALPI '!F249+ZAMORA!G284+PARIS!G289</f>
        <v>0</v>
      </c>
      <c r="G286" s="75">
        <f>'ROSALPI '!G249+ZAMORA!H284+PARIS!H289</f>
        <v>0</v>
      </c>
      <c r="H286" s="75">
        <f>'ROSALPI '!H249+ZAMORA!I284+PARIS!I289</f>
        <v>0</v>
      </c>
      <c r="I286" s="75">
        <f>'ROSALPI '!I249+ZAMORA!J284+PARIS!J289</f>
        <v>0</v>
      </c>
      <c r="J286" s="75">
        <f>'ROSALPI '!J249+ZAMORA!K284+PARIS!K289</f>
        <v>0</v>
      </c>
      <c r="K286" s="77">
        <f t="shared" si="24"/>
        <v>0</v>
      </c>
      <c r="L286" s="81">
        <f>'ROSALPI '!L249+ZAMORA!M284+PARIS!M289</f>
        <v>0</v>
      </c>
      <c r="M286" s="77">
        <f t="shared" si="25"/>
        <v>0</v>
      </c>
      <c r="N286" s="77">
        <f t="shared" si="26"/>
        <v>0</v>
      </c>
      <c r="O286" s="77" t="str">
        <f t="shared" si="27"/>
        <v/>
      </c>
      <c r="P286" s="77">
        <f t="shared" si="28"/>
        <v>0</v>
      </c>
      <c r="Q286" s="77">
        <f t="shared" si="29"/>
        <v>0</v>
      </c>
      <c r="R286" s="83">
        <f>+'ROSALPI '!T250+ZAMORA!U284+PARIS!T289</f>
        <v>0</v>
      </c>
      <c r="S286" s="66">
        <v>3062</v>
      </c>
      <c r="T286" s="66">
        <v>24496</v>
      </c>
    </row>
    <row r="287" spans="2:20" ht="14.25" customHeight="1">
      <c r="B287" s="67">
        <v>103107166</v>
      </c>
      <c r="C287" s="67" t="s">
        <v>129</v>
      </c>
      <c r="D287" s="67" t="s">
        <v>44</v>
      </c>
      <c r="E287" s="75">
        <f>'ROSALPI '!E250+ZAMORA!F285+PARIS!F290</f>
        <v>0</v>
      </c>
      <c r="F287" s="75">
        <f>'ROSALPI '!F250+ZAMORA!G285+PARIS!G290</f>
        <v>6</v>
      </c>
      <c r="G287" s="75">
        <f>'ROSALPI '!G250+ZAMORA!H285+PARIS!H290</f>
        <v>0</v>
      </c>
      <c r="H287" s="75">
        <f>'ROSALPI '!H250+ZAMORA!I285+PARIS!I290</f>
        <v>0</v>
      </c>
      <c r="I287" s="75">
        <f>'ROSALPI '!I250+ZAMORA!J285+PARIS!J290</f>
        <v>6</v>
      </c>
      <c r="J287" s="75">
        <f>'ROSALPI '!J250+ZAMORA!K285+PARIS!K290</f>
        <v>9</v>
      </c>
      <c r="K287" s="77">
        <f t="shared" si="24"/>
        <v>3.5</v>
      </c>
      <c r="L287" s="81">
        <f>'ROSALPI '!L250+ZAMORA!M285+PARIS!M290</f>
        <v>42</v>
      </c>
      <c r="M287" s="77">
        <f t="shared" si="25"/>
        <v>1.7499999999999982</v>
      </c>
      <c r="N287" s="77">
        <f t="shared" si="26"/>
        <v>3.4999999999999982</v>
      </c>
      <c r="O287" s="77" t="str">
        <f t="shared" si="27"/>
        <v/>
      </c>
      <c r="P287" s="77">
        <f t="shared" si="28"/>
        <v>6.4166666666666652</v>
      </c>
      <c r="Q287" s="77">
        <f t="shared" si="29"/>
        <v>-33.833333333333336</v>
      </c>
      <c r="R287" s="83">
        <f>+'ROSALPI '!T251+ZAMORA!U285+PARIS!T290</f>
        <v>0</v>
      </c>
      <c r="S287" s="66">
        <v>96</v>
      </c>
      <c r="T287" s="66">
        <v>197760</v>
      </c>
    </row>
    <row r="288" spans="2:20" ht="14.25" customHeight="1">
      <c r="B288" s="67">
        <v>103107165</v>
      </c>
      <c r="C288" s="67" t="s">
        <v>128</v>
      </c>
      <c r="D288" s="67" t="s">
        <v>44</v>
      </c>
      <c r="E288" s="75">
        <f>'ROSALPI '!E251+ZAMORA!F286+PARIS!F291</f>
        <v>25</v>
      </c>
      <c r="F288" s="75">
        <f>'ROSALPI '!F251+ZAMORA!G286+PARIS!G291</f>
        <v>19</v>
      </c>
      <c r="G288" s="75">
        <f>'ROSALPI '!G251+ZAMORA!H286+PARIS!H291</f>
        <v>21</v>
      </c>
      <c r="H288" s="75">
        <f>'ROSALPI '!H251+ZAMORA!I286+PARIS!I291</f>
        <v>21</v>
      </c>
      <c r="I288" s="75">
        <f>'ROSALPI '!I251+ZAMORA!J286+PARIS!J291</f>
        <v>56</v>
      </c>
      <c r="J288" s="75">
        <f>'ROSALPI '!J251+ZAMORA!K286+PARIS!K291</f>
        <v>34</v>
      </c>
      <c r="K288" s="77">
        <f t="shared" si="24"/>
        <v>29.333333333333332</v>
      </c>
      <c r="L288" s="81">
        <f>'ROSALPI '!L251+ZAMORA!M286+PARIS!M291</f>
        <v>27</v>
      </c>
      <c r="M288" s="77">
        <f t="shared" si="25"/>
        <v>14.666666666666652</v>
      </c>
      <c r="N288" s="77">
        <f t="shared" si="26"/>
        <v>29.333333333333318</v>
      </c>
      <c r="O288" s="77"/>
      <c r="P288" s="77">
        <f t="shared" si="28"/>
        <v>53.777777777777757</v>
      </c>
      <c r="Q288" s="77">
        <f t="shared" si="29"/>
        <v>41.444444444444429</v>
      </c>
      <c r="R288" s="83">
        <f>+'ROSALPI '!T252+ZAMORA!U286+PARIS!T291</f>
        <v>60</v>
      </c>
      <c r="S288" s="66">
        <v>35</v>
      </c>
      <c r="T288" s="66">
        <v>700000</v>
      </c>
    </row>
    <row r="289" spans="2:20" ht="14.25" customHeight="1">
      <c r="B289" s="67">
        <v>103107167</v>
      </c>
      <c r="C289" s="67" t="s">
        <v>271</v>
      </c>
      <c r="D289" s="67" t="s">
        <v>44</v>
      </c>
      <c r="E289" s="75">
        <f>'ROSALPI '!E252+ZAMORA!F287+PARIS!F292</f>
        <v>0</v>
      </c>
      <c r="F289" s="75">
        <f>'ROSALPI '!F252+ZAMORA!G287+PARIS!G292</f>
        <v>0</v>
      </c>
      <c r="G289" s="75">
        <f>'ROSALPI '!G252+ZAMORA!H287+PARIS!H292</f>
        <v>0</v>
      </c>
      <c r="H289" s="75">
        <f>'ROSALPI '!H252+ZAMORA!I287+PARIS!I292</f>
        <v>0</v>
      </c>
      <c r="I289" s="75">
        <f>'ROSALPI '!I252+ZAMORA!J287+PARIS!J292</f>
        <v>0</v>
      </c>
      <c r="J289" s="75">
        <f>'ROSALPI '!J252+ZAMORA!K287+PARIS!K292</f>
        <v>0</v>
      </c>
      <c r="K289" s="77">
        <f t="shared" si="24"/>
        <v>0</v>
      </c>
      <c r="L289" s="81">
        <f>'ROSALPI '!L252+ZAMORA!M287+PARIS!M292</f>
        <v>0</v>
      </c>
      <c r="M289" s="77">
        <f t="shared" si="25"/>
        <v>0</v>
      </c>
      <c r="N289" s="77">
        <f t="shared" si="26"/>
        <v>0</v>
      </c>
      <c r="O289" s="77" t="str">
        <f t="shared" si="27"/>
        <v/>
      </c>
      <c r="P289" s="77">
        <f t="shared" si="28"/>
        <v>0</v>
      </c>
      <c r="Q289" s="77">
        <f t="shared" si="29"/>
        <v>0</v>
      </c>
      <c r="R289" s="83" t="e">
        <f>+'ROSALPI '!#REF!+ZAMORA!U287+PARIS!T292</f>
        <v>#REF!</v>
      </c>
      <c r="S289" s="66">
        <v>0</v>
      </c>
      <c r="T289" s="66">
        <v>0</v>
      </c>
    </row>
    <row r="290" spans="2:20" ht="14.25" customHeight="1">
      <c r="B290" s="67">
        <v>103117024</v>
      </c>
      <c r="C290" s="141" t="s">
        <v>187</v>
      </c>
      <c r="D290" s="67" t="s">
        <v>44</v>
      </c>
      <c r="E290" s="75" t="e">
        <f>'ROSALPI '!#REF!+ZAMORA!F288+PARIS!F294</f>
        <v>#REF!</v>
      </c>
      <c r="F290" s="75" t="e">
        <f>'ROSALPI '!#REF!+ZAMORA!G288+PARIS!G294</f>
        <v>#REF!</v>
      </c>
      <c r="G290" s="75" t="e">
        <f>'ROSALPI '!#REF!+ZAMORA!H288+PARIS!H294</f>
        <v>#REF!</v>
      </c>
      <c r="H290" s="75" t="e">
        <f>'ROSALPI '!#REF!+ZAMORA!I288+PARIS!I294</f>
        <v>#REF!</v>
      </c>
      <c r="I290" s="75" t="e">
        <f>'ROSALPI '!#REF!+ZAMORA!J288+PARIS!J294</f>
        <v>#REF!</v>
      </c>
      <c r="J290" s="75" t="e">
        <f>'ROSALPI '!#REF!+ZAMORA!K288+PARIS!K294</f>
        <v>#REF!</v>
      </c>
      <c r="K290" s="77" t="e">
        <f t="shared" si="24"/>
        <v>#REF!</v>
      </c>
      <c r="L290" s="81" t="e">
        <f>'ROSALPI '!#REF!+ZAMORA!M288+PARIS!M294</f>
        <v>#REF!</v>
      </c>
      <c r="M290" s="77" t="e">
        <f t="shared" si="25"/>
        <v>#REF!</v>
      </c>
      <c r="N290" s="77" t="e">
        <f t="shared" si="26"/>
        <v>#REF!</v>
      </c>
      <c r="O290" s="77" t="e">
        <f t="shared" si="27"/>
        <v>#REF!</v>
      </c>
      <c r="P290" s="77" t="e">
        <f t="shared" si="28"/>
        <v>#REF!</v>
      </c>
      <c r="Q290" s="77" t="e">
        <f t="shared" si="29"/>
        <v>#REF!</v>
      </c>
      <c r="R290" s="83" t="e">
        <f>+'ROSALPI '!#REF!+ZAMORA!U288+PARIS!T294</f>
        <v>#REF!</v>
      </c>
      <c r="S290" s="66">
        <v>372</v>
      </c>
      <c r="T290" s="66">
        <v>0</v>
      </c>
    </row>
    <row r="291" spans="2:20" ht="14.25" customHeight="1">
      <c r="B291" s="75">
        <v>103104469</v>
      </c>
      <c r="C291" s="140" t="s">
        <v>260</v>
      </c>
      <c r="D291" s="75" t="s">
        <v>19</v>
      </c>
      <c r="E291" s="75" t="e">
        <f>'ROSALPI '!#REF!+ZAMORA!F289+PARIS!F295</f>
        <v>#REF!</v>
      </c>
      <c r="F291" s="75" t="e">
        <f>'ROSALPI '!#REF!+ZAMORA!G289+PARIS!G295</f>
        <v>#REF!</v>
      </c>
      <c r="G291" s="75" t="e">
        <f>'ROSALPI '!#REF!+ZAMORA!H289+PARIS!H295</f>
        <v>#REF!</v>
      </c>
      <c r="H291" s="75" t="e">
        <f>'ROSALPI '!#REF!+ZAMORA!I289+PARIS!I295</f>
        <v>#REF!</v>
      </c>
      <c r="I291" s="75" t="e">
        <f>'ROSALPI '!#REF!+ZAMORA!J289+PARIS!J295</f>
        <v>#REF!</v>
      </c>
      <c r="J291" s="75" t="e">
        <f>'ROSALPI '!#REF!+ZAMORA!K289+PARIS!K295</f>
        <v>#REF!</v>
      </c>
      <c r="K291" s="77" t="e">
        <f t="shared" si="24"/>
        <v>#REF!</v>
      </c>
      <c r="L291" s="81" t="e">
        <f>'ROSALPI '!#REF!+ZAMORA!M289+PARIS!M295</f>
        <v>#REF!</v>
      </c>
      <c r="M291" s="77" t="e">
        <f t="shared" si="25"/>
        <v>#REF!</v>
      </c>
      <c r="N291" s="77" t="e">
        <f t="shared" si="26"/>
        <v>#REF!</v>
      </c>
      <c r="O291" s="77" t="e">
        <f t="shared" si="27"/>
        <v>#REF!</v>
      </c>
      <c r="P291" s="77" t="e">
        <f t="shared" si="28"/>
        <v>#REF!</v>
      </c>
      <c r="Q291" s="77" t="e">
        <f t="shared" si="29"/>
        <v>#REF!</v>
      </c>
      <c r="R291" s="83">
        <f>+'ROSALPI '!T253+ZAMORA!U289+PARIS!T295</f>
        <v>0</v>
      </c>
      <c r="S291" s="66">
        <v>0</v>
      </c>
      <c r="T291" s="66">
        <v>0</v>
      </c>
    </row>
    <row r="292" spans="2:20" ht="14.25" customHeight="1">
      <c r="B292" s="67">
        <v>103104468</v>
      </c>
      <c r="C292" s="67" t="s">
        <v>103</v>
      </c>
      <c r="D292" s="76" t="s">
        <v>425</v>
      </c>
      <c r="E292" s="75">
        <f>'ROSALPI '!E253+ZAMORA!F290+PARIS!F296</f>
        <v>856</v>
      </c>
      <c r="F292" s="75">
        <f>'ROSALPI '!F253+ZAMORA!G290+PARIS!G296</f>
        <v>481</v>
      </c>
      <c r="G292" s="75">
        <f>'ROSALPI '!G253+ZAMORA!H290+PARIS!H296</f>
        <v>553</v>
      </c>
      <c r="H292" s="75">
        <f>'ROSALPI '!H253+ZAMORA!I290+PARIS!I296</f>
        <v>479</v>
      </c>
      <c r="I292" s="75">
        <f>'ROSALPI '!I253+ZAMORA!J290+PARIS!J296</f>
        <v>499</v>
      </c>
      <c r="J292" s="75">
        <f>'ROSALPI '!J253+ZAMORA!K290+PARIS!K296</f>
        <v>601</v>
      </c>
      <c r="K292" s="77">
        <f t="shared" si="24"/>
        <v>578.16666666666663</v>
      </c>
      <c r="L292" s="81">
        <f>'ROSALPI '!L253+ZAMORA!M290+PARIS!M296</f>
        <v>885</v>
      </c>
      <c r="M292" s="77">
        <f t="shared" si="25"/>
        <v>289.08333333333303</v>
      </c>
      <c r="N292" s="77">
        <f t="shared" si="26"/>
        <v>578.16666666666629</v>
      </c>
      <c r="O292" s="77" t="str">
        <f t="shared" si="27"/>
        <v/>
      </c>
      <c r="P292" s="77">
        <f t="shared" si="28"/>
        <v>1059.9722222222219</v>
      </c>
      <c r="Q292" s="77">
        <f t="shared" si="29"/>
        <v>464.0555555555552</v>
      </c>
      <c r="R292" s="83">
        <f>+'ROSALPI '!T254+ZAMORA!U290+PARIS!T296</f>
        <v>300</v>
      </c>
      <c r="S292" s="66">
        <v>3500</v>
      </c>
      <c r="T292" s="66">
        <v>28000</v>
      </c>
    </row>
    <row r="293" spans="2:20" ht="14.25" customHeight="1">
      <c r="B293" s="67">
        <v>103113470</v>
      </c>
      <c r="C293" s="67" t="s">
        <v>179</v>
      </c>
      <c r="D293" s="67" t="s">
        <v>44</v>
      </c>
      <c r="E293" s="75">
        <f>'ROSALPI '!E254+ZAMORA!F291+PARIS!F297</f>
        <v>705</v>
      </c>
      <c r="F293" s="75">
        <f>'ROSALPI '!F254+ZAMORA!G291+PARIS!G297</f>
        <v>391</v>
      </c>
      <c r="G293" s="75">
        <f>'ROSALPI '!G254+ZAMORA!H291+PARIS!H297</f>
        <v>332</v>
      </c>
      <c r="H293" s="75">
        <f>'ROSALPI '!H254+ZAMORA!I291+PARIS!I297</f>
        <v>672</v>
      </c>
      <c r="I293" s="75">
        <f>'ROSALPI '!I254+ZAMORA!J291+PARIS!J297</f>
        <v>611</v>
      </c>
      <c r="J293" s="75">
        <f>'ROSALPI '!J254+ZAMORA!K291+PARIS!K297</f>
        <v>803</v>
      </c>
      <c r="K293" s="77">
        <f t="shared" si="24"/>
        <v>585.66666666666663</v>
      </c>
      <c r="L293" s="81">
        <f>'ROSALPI '!L254+ZAMORA!M291+PARIS!M297</f>
        <v>514</v>
      </c>
      <c r="M293" s="77">
        <f t="shared" si="25"/>
        <v>292.83333333333303</v>
      </c>
      <c r="N293" s="77">
        <f t="shared" si="26"/>
        <v>585.66666666666629</v>
      </c>
      <c r="O293" s="77" t="str">
        <f t="shared" si="27"/>
        <v>*</v>
      </c>
      <c r="P293" s="77">
        <f t="shared" si="28"/>
        <v>1073.7222222222219</v>
      </c>
      <c r="Q293" s="77">
        <f t="shared" si="29"/>
        <v>852.5555555555552</v>
      </c>
      <c r="R293" s="83">
        <f>+'ROSALPI '!T255+ZAMORA!U291+PARIS!T297</f>
        <v>500</v>
      </c>
      <c r="S293" s="66">
        <v>220</v>
      </c>
      <c r="T293" s="66">
        <v>132000</v>
      </c>
    </row>
    <row r="294" spans="2:20" ht="14.25" customHeight="1">
      <c r="B294" s="67">
        <v>103104476</v>
      </c>
      <c r="C294" s="67" t="s">
        <v>104</v>
      </c>
      <c r="D294" s="67" t="s">
        <v>44</v>
      </c>
      <c r="E294" s="75">
        <f>'ROSALPI '!E255+ZAMORA!F292+PARIS!F298</f>
        <v>90</v>
      </c>
      <c r="F294" s="75">
        <f>'ROSALPI '!F255+ZAMORA!G292+PARIS!G298</f>
        <v>60</v>
      </c>
      <c r="G294" s="75">
        <f>'ROSALPI '!G255+ZAMORA!H292+PARIS!H298</f>
        <v>90</v>
      </c>
      <c r="H294" s="75">
        <f>'ROSALPI '!H255+ZAMORA!I292+PARIS!I298</f>
        <v>90</v>
      </c>
      <c r="I294" s="75">
        <f>'ROSALPI '!I255+ZAMORA!J292+PARIS!J298</f>
        <v>60</v>
      </c>
      <c r="J294" s="75">
        <f>'ROSALPI '!J255+ZAMORA!K292+PARIS!K298</f>
        <v>120</v>
      </c>
      <c r="K294" s="77">
        <f t="shared" si="24"/>
        <v>85</v>
      </c>
      <c r="L294" s="81">
        <f>'ROSALPI '!L255+ZAMORA!M292+PARIS!M298</f>
        <v>90</v>
      </c>
      <c r="M294" s="77">
        <f t="shared" si="25"/>
        <v>42.499999999999957</v>
      </c>
      <c r="N294" s="77">
        <f t="shared" si="26"/>
        <v>84.999999999999957</v>
      </c>
      <c r="O294" s="77" t="str">
        <f t="shared" si="27"/>
        <v/>
      </c>
      <c r="P294" s="77">
        <f t="shared" si="28"/>
        <v>155.83333333333331</v>
      </c>
      <c r="Q294" s="77">
        <f t="shared" si="29"/>
        <v>108.33333333333331</v>
      </c>
      <c r="R294" s="83">
        <f>+'ROSALPI '!T256+ZAMORA!U292+PARIS!T298</f>
        <v>120</v>
      </c>
      <c r="S294" s="66">
        <v>93</v>
      </c>
      <c r="T294" s="66">
        <v>167400</v>
      </c>
    </row>
    <row r="295" spans="2:20" ht="14.25" customHeight="1">
      <c r="B295" s="67">
        <v>103118040</v>
      </c>
      <c r="C295" s="145" t="s">
        <v>298</v>
      </c>
      <c r="D295" s="67" t="s">
        <v>44</v>
      </c>
      <c r="E295" s="75">
        <f>'ROSALPI '!E256+ZAMORA!F294+PARIS!F299</f>
        <v>3450</v>
      </c>
      <c r="F295" s="75">
        <f>'ROSALPI '!F256+ZAMORA!G294+PARIS!G299</f>
        <v>2790</v>
      </c>
      <c r="G295" s="75">
        <f>'ROSALPI '!G256+ZAMORA!H294+PARIS!H299</f>
        <v>3390</v>
      </c>
      <c r="H295" s="75">
        <f>'ROSALPI '!H256+ZAMORA!I294+PARIS!I299</f>
        <v>4050</v>
      </c>
      <c r="I295" s="75">
        <f>'ROSALPI '!I256+ZAMORA!J294+PARIS!J299</f>
        <v>3600</v>
      </c>
      <c r="J295" s="75">
        <f>'ROSALPI '!J256+ZAMORA!K294+PARIS!K299</f>
        <v>3600</v>
      </c>
      <c r="K295" s="77">
        <f t="shared" si="24"/>
        <v>3480</v>
      </c>
      <c r="L295" s="81">
        <f>'ROSALPI '!L256+ZAMORA!M294+PARIS!M299</f>
        <v>3670</v>
      </c>
      <c r="M295" s="77">
        <f t="shared" si="25"/>
        <v>1739.9999999999982</v>
      </c>
      <c r="N295" s="77">
        <f t="shared" si="26"/>
        <v>3479.9999999999982</v>
      </c>
      <c r="O295" s="77" t="str">
        <f t="shared" si="27"/>
        <v/>
      </c>
      <c r="P295" s="77">
        <f t="shared" si="28"/>
        <v>6379.9999999999982</v>
      </c>
      <c r="Q295" s="77">
        <f t="shared" si="29"/>
        <v>4449.9999999999982</v>
      </c>
      <c r="R295" s="83">
        <f>+'ROSALPI '!T257+ZAMORA!U294+PARIS!T299</f>
        <v>4000</v>
      </c>
      <c r="S295" s="66">
        <v>2028</v>
      </c>
      <c r="T295" s="66">
        <v>0</v>
      </c>
    </row>
    <row r="296" spans="2:20" ht="14.25" customHeight="1">
      <c r="B296" s="67">
        <v>103108216</v>
      </c>
      <c r="C296" s="141" t="s">
        <v>364</v>
      </c>
      <c r="D296" s="67" t="s">
        <v>44</v>
      </c>
      <c r="E296" s="75">
        <f>'ROSALPI '!E257+ZAMORA!F295+PARIS!F300</f>
        <v>0</v>
      </c>
      <c r="F296" s="75">
        <f>'ROSALPI '!F257+ZAMORA!G295+PARIS!G300</f>
        <v>0</v>
      </c>
      <c r="G296" s="75">
        <f>'ROSALPI '!G257+ZAMORA!H295+PARIS!H300</f>
        <v>0</v>
      </c>
      <c r="H296" s="75">
        <f>'ROSALPI '!H257+ZAMORA!I295+PARIS!I300</f>
        <v>0</v>
      </c>
      <c r="I296" s="75">
        <f>'ROSALPI '!I257+ZAMORA!J295+PARIS!J300</f>
        <v>0</v>
      </c>
      <c r="J296" s="75">
        <f>'ROSALPI '!J257+ZAMORA!K295+PARIS!K300</f>
        <v>0</v>
      </c>
      <c r="K296" s="77">
        <f t="shared" si="24"/>
        <v>0</v>
      </c>
      <c r="L296" s="81">
        <f>'ROSALPI '!L257+ZAMORA!M295+PARIS!M300</f>
        <v>0</v>
      </c>
      <c r="M296" s="77">
        <f t="shared" si="25"/>
        <v>0</v>
      </c>
      <c r="N296" s="77">
        <f t="shared" si="26"/>
        <v>0</v>
      </c>
      <c r="O296" s="77" t="str">
        <f t="shared" si="27"/>
        <v/>
      </c>
      <c r="P296" s="77">
        <f t="shared" si="28"/>
        <v>0</v>
      </c>
      <c r="Q296" s="77">
        <f t="shared" si="29"/>
        <v>0</v>
      </c>
      <c r="R296" s="83">
        <f>+'ROSALPI '!T258+ZAMORA!U295+PARIS!T300</f>
        <v>0</v>
      </c>
      <c r="S296" s="66">
        <v>0</v>
      </c>
      <c r="T296" s="66">
        <v>0</v>
      </c>
    </row>
    <row r="297" spans="2:20" ht="14.25" customHeight="1">
      <c r="B297" s="67">
        <v>103118042</v>
      </c>
      <c r="C297" s="146" t="s">
        <v>190</v>
      </c>
      <c r="D297" s="67" t="s">
        <v>44</v>
      </c>
      <c r="E297" s="75">
        <f>'ROSALPI '!E258+ZAMORA!F296+PARIS!F301</f>
        <v>670</v>
      </c>
      <c r="F297" s="75">
        <f>'ROSALPI '!F258+ZAMORA!G296+PARIS!G301</f>
        <v>437</v>
      </c>
      <c r="G297" s="75">
        <f>'ROSALPI '!G258+ZAMORA!H296+PARIS!H301</f>
        <v>407</v>
      </c>
      <c r="H297" s="75">
        <f>'ROSALPI '!H258+ZAMORA!I296+PARIS!I301</f>
        <v>381</v>
      </c>
      <c r="I297" s="75">
        <f>'ROSALPI '!I258+ZAMORA!J296+PARIS!J301</f>
        <v>283</v>
      </c>
      <c r="J297" s="75">
        <f>'ROSALPI '!J258+ZAMORA!K296+PARIS!K301</f>
        <v>283</v>
      </c>
      <c r="K297" s="77">
        <f t="shared" si="24"/>
        <v>410.16666666666669</v>
      </c>
      <c r="L297" s="81">
        <f>'ROSALPI '!L258+ZAMORA!M296+PARIS!M301</f>
        <v>289</v>
      </c>
      <c r="M297" s="77">
        <f t="shared" si="25"/>
        <v>205.08333333333312</v>
      </c>
      <c r="N297" s="77">
        <f t="shared" si="26"/>
        <v>410.16666666666646</v>
      </c>
      <c r="O297" s="77" t="str">
        <f t="shared" si="27"/>
        <v>*</v>
      </c>
      <c r="P297" s="77">
        <f t="shared" si="28"/>
        <v>751.97222222222206</v>
      </c>
      <c r="Q297" s="77">
        <f t="shared" si="29"/>
        <v>668.05555555555543</v>
      </c>
      <c r="R297" s="83">
        <f>+'ROSALPI '!T259+ZAMORA!U296+PARIS!T301</f>
        <v>900</v>
      </c>
      <c r="S297" s="66">
        <v>0</v>
      </c>
      <c r="T297" s="66">
        <v>0</v>
      </c>
    </row>
    <row r="298" spans="2:20" ht="14.25" customHeight="1">
      <c r="B298" s="67">
        <v>103118051</v>
      </c>
      <c r="C298" s="146" t="s">
        <v>299</v>
      </c>
      <c r="D298" s="67" t="s">
        <v>19</v>
      </c>
      <c r="E298" s="75">
        <f>'ROSALPI '!E259+ZAMORA!F297+PARIS!F302</f>
        <v>1380</v>
      </c>
      <c r="F298" s="75">
        <f>'ROSALPI '!F259+ZAMORA!G297+PARIS!G302</f>
        <v>960</v>
      </c>
      <c r="G298" s="75">
        <f>'ROSALPI '!G259+ZAMORA!H297+PARIS!H302</f>
        <v>1140</v>
      </c>
      <c r="H298" s="75">
        <f>'ROSALPI '!H259+ZAMORA!I297+PARIS!I302</f>
        <v>1195</v>
      </c>
      <c r="I298" s="75">
        <f>'ROSALPI '!I259+ZAMORA!J297+PARIS!J302</f>
        <v>1210</v>
      </c>
      <c r="J298" s="75">
        <f>'ROSALPI '!J259+ZAMORA!K297+PARIS!K302</f>
        <v>1210</v>
      </c>
      <c r="K298" s="77">
        <f t="shared" si="24"/>
        <v>1182.5</v>
      </c>
      <c r="L298" s="81">
        <f>'ROSALPI '!L259+ZAMORA!M297+PARIS!M302</f>
        <v>1405</v>
      </c>
      <c r="M298" s="77">
        <f t="shared" si="25"/>
        <v>591.24999999999932</v>
      </c>
      <c r="N298" s="77">
        <f t="shared" si="26"/>
        <v>1182.4999999999993</v>
      </c>
      <c r="O298" s="77"/>
      <c r="P298" s="77">
        <f t="shared" si="28"/>
        <v>2167.9166666666661</v>
      </c>
      <c r="Q298" s="77">
        <f t="shared" si="29"/>
        <v>1354.1666666666661</v>
      </c>
      <c r="R298" s="83">
        <f>+'ROSALPI '!T260+ZAMORA!U297+PARIS!T302</f>
        <v>600</v>
      </c>
      <c r="S298" s="66">
        <v>0</v>
      </c>
      <c r="T298" s="66">
        <v>0</v>
      </c>
    </row>
    <row r="299" spans="2:20" ht="14.25" customHeight="1">
      <c r="B299" s="75">
        <v>103118215</v>
      </c>
      <c r="C299" s="140" t="s">
        <v>400</v>
      </c>
      <c r="D299" s="75" t="s">
        <v>12</v>
      </c>
      <c r="E299" s="75">
        <f>'ROSALPI '!E260+ZAMORA!F298+PARIS!F303</f>
        <v>90</v>
      </c>
      <c r="F299" s="75">
        <f>'ROSALPI '!F260+ZAMORA!G298+PARIS!G303</f>
        <v>90</v>
      </c>
      <c r="G299" s="75">
        <f>'ROSALPI '!G260+ZAMORA!H298+PARIS!H303</f>
        <v>150</v>
      </c>
      <c r="H299" s="75">
        <f>'ROSALPI '!H260+ZAMORA!I298+PARIS!I303</f>
        <v>150</v>
      </c>
      <c r="I299" s="75">
        <f>'ROSALPI '!I260+ZAMORA!J298+PARIS!J303</f>
        <v>90</v>
      </c>
      <c r="J299" s="75">
        <f>'ROSALPI '!J260+ZAMORA!K298+PARIS!K303</f>
        <v>90</v>
      </c>
      <c r="K299" s="77">
        <f t="shared" si="24"/>
        <v>110</v>
      </c>
      <c r="L299" s="81">
        <f>'ROSALPI '!L260+ZAMORA!M298+PARIS!M303</f>
        <v>90</v>
      </c>
      <c r="M299" s="77">
        <f t="shared" si="25"/>
        <v>54.999999999999943</v>
      </c>
      <c r="N299" s="77">
        <f t="shared" si="26"/>
        <v>109.99999999999994</v>
      </c>
      <c r="O299" s="77" t="str">
        <f t="shared" si="27"/>
        <v>*</v>
      </c>
      <c r="P299" s="77">
        <f t="shared" si="28"/>
        <v>201.6666666666666</v>
      </c>
      <c r="Q299" s="77">
        <f t="shared" si="29"/>
        <v>166.6666666666666</v>
      </c>
      <c r="R299" s="83">
        <f>+'ROSALPI '!T261+ZAMORA!U298+PARIS!T303</f>
        <v>300</v>
      </c>
      <c r="S299" s="66">
        <v>0</v>
      </c>
      <c r="T299" s="66">
        <v>0</v>
      </c>
    </row>
    <row r="300" spans="2:20" ht="14.25" customHeight="1">
      <c r="B300" s="151">
        <v>103105049</v>
      </c>
      <c r="C300" s="151" t="s">
        <v>478</v>
      </c>
      <c r="D300" s="151" t="s">
        <v>7</v>
      </c>
      <c r="E300" s="75">
        <f>'ROSALPI '!E261+ZAMORA!F299+PARIS!F304</f>
        <v>196</v>
      </c>
      <c r="F300" s="75">
        <f>'ROSALPI '!F261+ZAMORA!G299+PARIS!G304</f>
        <v>151</v>
      </c>
      <c r="G300" s="75">
        <f>'ROSALPI '!G261+ZAMORA!H299+PARIS!H304</f>
        <v>169</v>
      </c>
      <c r="H300" s="75">
        <f>'ROSALPI '!H261+ZAMORA!I299+PARIS!I304</f>
        <v>174</v>
      </c>
      <c r="I300" s="75">
        <f>'ROSALPI '!I261+ZAMORA!J299+PARIS!J304</f>
        <v>136</v>
      </c>
      <c r="J300" s="75">
        <f>'ROSALPI '!J261+ZAMORA!K299+PARIS!K304</f>
        <v>194</v>
      </c>
      <c r="K300" s="77">
        <f t="shared" si="24"/>
        <v>170</v>
      </c>
      <c r="L300" s="81">
        <f>'ROSALPI '!L261+ZAMORA!M299+PARIS!M304</f>
        <v>152</v>
      </c>
      <c r="M300" s="77">
        <f>+K300*(0.0333333333333333)*$D$15</f>
        <v>84.999999999999915</v>
      </c>
      <c r="N300" s="77">
        <f>+M300+((K300/30)*$D$15)</f>
        <v>169.99999999999991</v>
      </c>
      <c r="O300" s="77" t="str">
        <f>IF(K300=0,"",IF(L300-N300&lt;=0,"*",""))</f>
        <v>*</v>
      </c>
      <c r="P300" s="77">
        <f>+M300+((K300/30)*$D$16)</f>
        <v>311.66666666666663</v>
      </c>
      <c r="Q300" s="77">
        <f>+(P300-M300)+(N300-L300)</f>
        <v>244.66666666666663</v>
      </c>
      <c r="R300" s="83">
        <f>+'ROSALPI '!T262+ZAMORA!U299+PARIS!T304</f>
        <v>100</v>
      </c>
      <c r="S300" s="66">
        <v>0</v>
      </c>
      <c r="T300" s="66">
        <v>0</v>
      </c>
    </row>
    <row r="301" spans="2:20" ht="14.25" customHeight="1">
      <c r="B301" s="67">
        <v>103105048</v>
      </c>
      <c r="C301" s="67" t="s">
        <v>115</v>
      </c>
      <c r="D301" s="67" t="s">
        <v>44</v>
      </c>
      <c r="E301" s="75">
        <f>'ROSALPI '!E262+ZAMORA!F300+PARIS!F305</f>
        <v>37</v>
      </c>
      <c r="F301" s="75">
        <f>'ROSALPI '!F262+ZAMORA!G300+PARIS!G305</f>
        <v>18</v>
      </c>
      <c r="G301" s="75">
        <f>'ROSALPI '!G262+ZAMORA!H300+PARIS!H305</f>
        <v>32</v>
      </c>
      <c r="H301" s="75">
        <f>'ROSALPI '!H262+ZAMORA!I300+PARIS!I305</f>
        <v>30</v>
      </c>
      <c r="I301" s="75">
        <f>'ROSALPI '!I262+ZAMORA!J300+PARIS!J305</f>
        <v>25</v>
      </c>
      <c r="J301" s="75">
        <f>'ROSALPI '!J262+ZAMORA!K300+PARIS!K305</f>
        <v>23</v>
      </c>
      <c r="K301" s="77">
        <f t="shared" si="24"/>
        <v>27.5</v>
      </c>
      <c r="L301" s="81">
        <f>'ROSALPI '!L262+ZAMORA!M300+PARIS!M305</f>
        <v>262</v>
      </c>
      <c r="M301" s="77">
        <f t="shared" si="25"/>
        <v>13.749999999999986</v>
      </c>
      <c r="N301" s="77">
        <f t="shared" si="26"/>
        <v>27.499999999999986</v>
      </c>
      <c r="O301" s="77" t="str">
        <f t="shared" si="27"/>
        <v/>
      </c>
      <c r="P301" s="77">
        <f t="shared" si="28"/>
        <v>50.41666666666665</v>
      </c>
      <c r="Q301" s="77">
        <f t="shared" si="29"/>
        <v>-197.83333333333334</v>
      </c>
      <c r="R301" s="83">
        <f>+'ROSALPI '!T263+ZAMORA!U300+PARIS!T305</f>
        <v>0</v>
      </c>
      <c r="S301" s="66">
        <v>94</v>
      </c>
      <c r="T301" s="66">
        <v>1015200</v>
      </c>
    </row>
    <row r="302" spans="2:20" ht="14.25" customHeight="1">
      <c r="B302" s="67">
        <v>103105060</v>
      </c>
      <c r="C302" s="67" t="s">
        <v>227</v>
      </c>
      <c r="D302" s="76" t="s">
        <v>434</v>
      </c>
      <c r="E302" s="75">
        <f>'ROSALPI '!E263+ZAMORA!F301+PARIS!F306</f>
        <v>0</v>
      </c>
      <c r="F302" s="75">
        <f>'ROSALPI '!F263+ZAMORA!G301+PARIS!G306</f>
        <v>0</v>
      </c>
      <c r="G302" s="75">
        <f>'ROSALPI '!G263+ZAMORA!H301+PARIS!H306</f>
        <v>0</v>
      </c>
      <c r="H302" s="75">
        <f>'ROSALPI '!H263+ZAMORA!I301+PARIS!I306</f>
        <v>0</v>
      </c>
      <c r="I302" s="75">
        <f>'ROSALPI '!I263+ZAMORA!J301+PARIS!J306</f>
        <v>0</v>
      </c>
      <c r="J302" s="75">
        <f>'ROSALPI '!J263+ZAMORA!K301+PARIS!K306</f>
        <v>0</v>
      </c>
      <c r="K302" s="77">
        <f t="shared" si="24"/>
        <v>0</v>
      </c>
      <c r="L302" s="81">
        <f>'ROSALPI '!L263+ZAMORA!M301+PARIS!M306</f>
        <v>0</v>
      </c>
      <c r="M302" s="77">
        <f t="shared" si="25"/>
        <v>0</v>
      </c>
      <c r="N302" s="77">
        <f t="shared" si="26"/>
        <v>0</v>
      </c>
      <c r="O302" s="77" t="str">
        <f t="shared" si="27"/>
        <v/>
      </c>
      <c r="P302" s="77">
        <f t="shared" si="28"/>
        <v>0</v>
      </c>
      <c r="Q302" s="77">
        <f t="shared" si="29"/>
        <v>0</v>
      </c>
      <c r="R302" s="83">
        <f>+'ROSALPI '!T264+ZAMORA!U301+PARIS!T306</f>
        <v>0</v>
      </c>
      <c r="S302" s="66">
        <v>2700</v>
      </c>
      <c r="T302" s="66">
        <v>129600</v>
      </c>
    </row>
    <row r="303" spans="2:20" ht="14.25" customHeight="1">
      <c r="B303" s="67">
        <v>103107032</v>
      </c>
      <c r="C303" s="67" t="s">
        <v>119</v>
      </c>
      <c r="D303" s="67" t="s">
        <v>44</v>
      </c>
      <c r="E303" s="75">
        <f>'ROSALPI '!E264+ZAMORA!F302+PARIS!F307</f>
        <v>2</v>
      </c>
      <c r="F303" s="75">
        <f>'ROSALPI '!F264+ZAMORA!G302+PARIS!G307</f>
        <v>0</v>
      </c>
      <c r="G303" s="75">
        <f>'ROSALPI '!G264+ZAMORA!H302+PARIS!H307</f>
        <v>3</v>
      </c>
      <c r="H303" s="75">
        <f>'ROSALPI '!H264+ZAMORA!I302+PARIS!I307</f>
        <v>51</v>
      </c>
      <c r="I303" s="75">
        <f>'ROSALPI '!I264+ZAMORA!J302+PARIS!J307</f>
        <v>0</v>
      </c>
      <c r="J303" s="75">
        <f>'ROSALPI '!J264+ZAMORA!K302+PARIS!K307</f>
        <v>3</v>
      </c>
      <c r="K303" s="77">
        <f t="shared" si="24"/>
        <v>9.8333333333333339</v>
      </c>
      <c r="L303" s="81">
        <f>'ROSALPI '!L264+ZAMORA!M302+PARIS!M307</f>
        <v>5</v>
      </c>
      <c r="M303" s="77">
        <f t="shared" si="25"/>
        <v>4.9166666666666616</v>
      </c>
      <c r="N303" s="77">
        <f t="shared" si="26"/>
        <v>9.8333333333333286</v>
      </c>
      <c r="O303" s="77" t="str">
        <f t="shared" si="27"/>
        <v>*</v>
      </c>
      <c r="P303" s="77">
        <f t="shared" si="28"/>
        <v>18.027777777777771</v>
      </c>
      <c r="Q303" s="77">
        <f t="shared" si="29"/>
        <v>17.944444444444439</v>
      </c>
      <c r="R303" s="83" t="e">
        <f>+'ROSALPI '!#REF!+ZAMORA!U302+PARIS!T307</f>
        <v>#REF!</v>
      </c>
      <c r="S303" s="66">
        <v>319</v>
      </c>
      <c r="T303" s="66">
        <v>111650</v>
      </c>
    </row>
    <row r="304" spans="2:20" ht="14.25" customHeight="1">
      <c r="B304" s="67">
        <v>103107033</v>
      </c>
      <c r="C304" s="67" t="s">
        <v>311</v>
      </c>
      <c r="D304" s="67" t="s">
        <v>44</v>
      </c>
      <c r="E304" s="75" t="e">
        <f>'ROSALPI '!#REF!+ZAMORA!F303+PARIS!F308</f>
        <v>#REF!</v>
      </c>
      <c r="F304" s="75" t="e">
        <f>'ROSALPI '!#REF!+ZAMORA!G303+PARIS!G308</f>
        <v>#REF!</v>
      </c>
      <c r="G304" s="75" t="e">
        <f>'ROSALPI '!#REF!+ZAMORA!H303+PARIS!H308</f>
        <v>#REF!</v>
      </c>
      <c r="H304" s="75" t="e">
        <f>'ROSALPI '!#REF!+ZAMORA!I303+PARIS!I308</f>
        <v>#REF!</v>
      </c>
      <c r="I304" s="75" t="e">
        <f>'ROSALPI '!#REF!+ZAMORA!J303+PARIS!J308</f>
        <v>#REF!</v>
      </c>
      <c r="J304" s="75" t="e">
        <f>'ROSALPI '!#REF!+ZAMORA!K303+PARIS!K308</f>
        <v>#REF!</v>
      </c>
      <c r="K304" s="77" t="e">
        <f t="shared" si="24"/>
        <v>#REF!</v>
      </c>
      <c r="L304" s="81" t="e">
        <f>'ROSALPI '!#REF!+ZAMORA!M303+PARIS!M308</f>
        <v>#REF!</v>
      </c>
      <c r="M304" s="77" t="e">
        <f t="shared" si="25"/>
        <v>#REF!</v>
      </c>
      <c r="N304" s="77" t="e">
        <f t="shared" si="26"/>
        <v>#REF!</v>
      </c>
      <c r="O304" s="77" t="e">
        <f t="shared" si="27"/>
        <v>#REF!</v>
      </c>
      <c r="P304" s="77" t="e">
        <f t="shared" si="28"/>
        <v>#REF!</v>
      </c>
      <c r="Q304" s="77" t="e">
        <f t="shared" si="29"/>
        <v>#REF!</v>
      </c>
      <c r="R304" s="83">
        <f>+'ROSALPI '!T265+ZAMORA!U303+PARIS!T308</f>
        <v>0</v>
      </c>
      <c r="S304" s="66">
        <v>130</v>
      </c>
      <c r="T304" s="66">
        <v>1534000</v>
      </c>
    </row>
    <row r="305" spans="2:20" ht="14.25" customHeight="1">
      <c r="B305" s="67">
        <v>103104347</v>
      </c>
      <c r="C305" s="67" t="s">
        <v>320</v>
      </c>
      <c r="D305" s="67" t="s">
        <v>44</v>
      </c>
      <c r="E305" s="75">
        <f>'ROSALPI '!E265+ZAMORA!F304+PARIS!F309</f>
        <v>182</v>
      </c>
      <c r="F305" s="75">
        <f>'ROSALPI '!F265+ZAMORA!G304+PARIS!G309</f>
        <v>140</v>
      </c>
      <c r="G305" s="75">
        <f>'ROSALPI '!G265+ZAMORA!H304+PARIS!H309</f>
        <v>153</v>
      </c>
      <c r="H305" s="75">
        <f>'ROSALPI '!H265+ZAMORA!I304+PARIS!I309</f>
        <v>251</v>
      </c>
      <c r="I305" s="75">
        <f>'ROSALPI '!I265+ZAMORA!J304+PARIS!J309</f>
        <v>175</v>
      </c>
      <c r="J305" s="75">
        <f>'ROSALPI '!J265+ZAMORA!K304+PARIS!K309</f>
        <v>171</v>
      </c>
      <c r="K305" s="77">
        <f t="shared" si="24"/>
        <v>178.66666666666666</v>
      </c>
      <c r="L305" s="81">
        <f>'ROSALPI '!L265+ZAMORA!M304+PARIS!M309</f>
        <v>188</v>
      </c>
      <c r="M305" s="77">
        <f t="shared" si="25"/>
        <v>89.333333333333229</v>
      </c>
      <c r="N305" s="77">
        <f t="shared" si="26"/>
        <v>178.66666666666657</v>
      </c>
      <c r="O305" s="77" t="str">
        <f t="shared" si="27"/>
        <v/>
      </c>
      <c r="P305" s="77">
        <f t="shared" si="28"/>
        <v>327.55555555555543</v>
      </c>
      <c r="Q305" s="77">
        <f t="shared" si="29"/>
        <v>228.88888888888877</v>
      </c>
      <c r="R305" s="83">
        <f>+'ROSALPI '!T266+ZAMORA!U304+PARIS!T309</f>
        <v>60</v>
      </c>
      <c r="S305" s="66">
        <v>87</v>
      </c>
      <c r="T305" s="66">
        <v>452400</v>
      </c>
    </row>
    <row r="306" spans="2:20" ht="14.25" customHeight="1">
      <c r="B306" s="67">
        <v>103104449</v>
      </c>
      <c r="C306" s="67" t="s">
        <v>259</v>
      </c>
      <c r="D306" s="76" t="s">
        <v>443</v>
      </c>
      <c r="E306" s="75">
        <f>'ROSALPI '!E266+ZAMORA!F305+PARIS!F310</f>
        <v>60</v>
      </c>
      <c r="F306" s="75">
        <f>'ROSALPI '!F266+ZAMORA!G305+PARIS!G310</f>
        <v>44</v>
      </c>
      <c r="G306" s="75">
        <f>'ROSALPI '!G266+ZAMORA!H305+PARIS!H310</f>
        <v>39</v>
      </c>
      <c r="H306" s="75">
        <f>'ROSALPI '!H266+ZAMORA!I305+PARIS!I310</f>
        <v>54</v>
      </c>
      <c r="I306" s="75">
        <f>'ROSALPI '!I266+ZAMORA!J305+PARIS!J310</f>
        <v>38</v>
      </c>
      <c r="J306" s="75">
        <f>'ROSALPI '!J266+ZAMORA!K305+PARIS!K310</f>
        <v>38</v>
      </c>
      <c r="K306" s="77">
        <f t="shared" si="24"/>
        <v>45.5</v>
      </c>
      <c r="L306" s="81">
        <f>'ROSALPI '!L266+ZAMORA!M305+PARIS!M310</f>
        <v>39</v>
      </c>
      <c r="M306" s="77">
        <f t="shared" si="25"/>
        <v>22.749999999999975</v>
      </c>
      <c r="N306" s="77">
        <f t="shared" si="26"/>
        <v>45.499999999999972</v>
      </c>
      <c r="O306" s="77"/>
      <c r="P306" s="77">
        <f t="shared" si="28"/>
        <v>83.416666666666643</v>
      </c>
      <c r="Q306" s="77">
        <f t="shared" si="29"/>
        <v>67.166666666666643</v>
      </c>
      <c r="R306" s="83">
        <f>+'ROSALPI '!T267+ZAMORA!U305+PARIS!T310</f>
        <v>60</v>
      </c>
      <c r="S306" s="66">
        <v>9100</v>
      </c>
      <c r="T306" s="66">
        <v>0</v>
      </c>
    </row>
    <row r="307" spans="2:20" ht="14.25" customHeight="1">
      <c r="B307" s="67">
        <v>103104448</v>
      </c>
      <c r="C307" s="67" t="s">
        <v>102</v>
      </c>
      <c r="D307" s="76" t="s">
        <v>422</v>
      </c>
      <c r="E307" s="75">
        <f>'ROSALPI '!E267+ZAMORA!F306+PARIS!F311</f>
        <v>405</v>
      </c>
      <c r="F307" s="75">
        <f>'ROSALPI '!F267+ZAMORA!G306+PARIS!G311</f>
        <v>390</v>
      </c>
      <c r="G307" s="75">
        <f>'ROSALPI '!G267+ZAMORA!H306+PARIS!H311</f>
        <v>360</v>
      </c>
      <c r="H307" s="75">
        <f>'ROSALPI '!H267+ZAMORA!I306+PARIS!I311</f>
        <v>270</v>
      </c>
      <c r="I307" s="75">
        <f>'ROSALPI '!I267+ZAMORA!J306+PARIS!J311</f>
        <v>400</v>
      </c>
      <c r="J307" s="75">
        <f>'ROSALPI '!J267+ZAMORA!K306+PARIS!K311</f>
        <v>430</v>
      </c>
      <c r="K307" s="77">
        <f t="shared" si="24"/>
        <v>375.83333333333331</v>
      </c>
      <c r="L307" s="81">
        <f>'ROSALPI '!L267+ZAMORA!M306+PARIS!M311</f>
        <v>40</v>
      </c>
      <c r="M307" s="77">
        <f t="shared" si="25"/>
        <v>187.91666666666646</v>
      </c>
      <c r="N307" s="77">
        <f t="shared" si="26"/>
        <v>375.83333333333314</v>
      </c>
      <c r="O307" s="77" t="str">
        <f t="shared" si="27"/>
        <v>*</v>
      </c>
      <c r="P307" s="77">
        <f t="shared" si="28"/>
        <v>689.0277777777776</v>
      </c>
      <c r="Q307" s="77">
        <f t="shared" si="29"/>
        <v>836.94444444444434</v>
      </c>
      <c r="R307" s="83" t="e">
        <f>+'ROSALPI '!#REF!+ZAMORA!U306+PARIS!T311</f>
        <v>#REF!</v>
      </c>
      <c r="S307" s="66">
        <v>3708</v>
      </c>
      <c r="T307" s="66">
        <v>81576</v>
      </c>
    </row>
    <row r="308" spans="2:20" ht="14.25" customHeight="1">
      <c r="B308" s="75">
        <v>103104340</v>
      </c>
      <c r="C308" s="75" t="s">
        <v>401</v>
      </c>
      <c r="D308" s="75" t="s">
        <v>15</v>
      </c>
      <c r="E308" s="75" t="e">
        <f>'ROSALPI '!#REF!+ZAMORA!F307+PARIS!F312</f>
        <v>#REF!</v>
      </c>
      <c r="F308" s="75" t="e">
        <f>'ROSALPI '!#REF!+ZAMORA!G307+PARIS!G312</f>
        <v>#REF!</v>
      </c>
      <c r="G308" s="75" t="e">
        <f>'ROSALPI '!#REF!+ZAMORA!H307+PARIS!H312</f>
        <v>#REF!</v>
      </c>
      <c r="H308" s="75" t="e">
        <f>'ROSALPI '!#REF!+ZAMORA!I307+PARIS!I312</f>
        <v>#REF!</v>
      </c>
      <c r="I308" s="75" t="e">
        <f>'ROSALPI '!#REF!+ZAMORA!J307+PARIS!J312</f>
        <v>#REF!</v>
      </c>
      <c r="J308" s="75" t="e">
        <f>'ROSALPI '!#REF!+ZAMORA!K307+PARIS!K312</f>
        <v>#REF!</v>
      </c>
      <c r="K308" s="77" t="e">
        <f t="shared" si="24"/>
        <v>#REF!</v>
      </c>
      <c r="L308" s="81" t="e">
        <f>'ROSALPI '!#REF!+ZAMORA!M307+PARIS!M312</f>
        <v>#REF!</v>
      </c>
      <c r="M308" s="77" t="e">
        <f t="shared" si="25"/>
        <v>#REF!</v>
      </c>
      <c r="N308" s="77" t="e">
        <f t="shared" si="26"/>
        <v>#REF!</v>
      </c>
      <c r="O308" s="77" t="e">
        <f t="shared" si="27"/>
        <v>#REF!</v>
      </c>
      <c r="P308" s="77" t="e">
        <f t="shared" si="28"/>
        <v>#REF!</v>
      </c>
      <c r="Q308" s="77" t="e">
        <f t="shared" si="29"/>
        <v>#REF!</v>
      </c>
      <c r="R308" s="83">
        <f>+'ROSALPI '!T268+ZAMORA!U307+PARIS!T312</f>
        <v>0</v>
      </c>
      <c r="S308" s="66">
        <v>0</v>
      </c>
      <c r="T308" s="66">
        <v>0</v>
      </c>
    </row>
    <row r="309" spans="2:20" ht="14.25" customHeight="1">
      <c r="B309" s="67">
        <v>103104335</v>
      </c>
      <c r="C309" s="67" t="s">
        <v>98</v>
      </c>
      <c r="D309" s="67" t="s">
        <v>44</v>
      </c>
      <c r="E309" s="75">
        <f>'ROSALPI '!E268+ZAMORA!F308+PARIS!F313</f>
        <v>0</v>
      </c>
      <c r="F309" s="75">
        <f>'ROSALPI '!F268+ZAMORA!G308+PARIS!G313</f>
        <v>3</v>
      </c>
      <c r="G309" s="75">
        <f>'ROSALPI '!G268+ZAMORA!H308+PARIS!H313</f>
        <v>2</v>
      </c>
      <c r="H309" s="75">
        <f>'ROSALPI '!H268+ZAMORA!I308+PARIS!I313</f>
        <v>2</v>
      </c>
      <c r="I309" s="75">
        <f>'ROSALPI '!I268+ZAMORA!J308+PARIS!J313</f>
        <v>3</v>
      </c>
      <c r="J309" s="75">
        <f>'ROSALPI '!J268+ZAMORA!K308+PARIS!K313</f>
        <v>4</v>
      </c>
      <c r="K309" s="77">
        <f t="shared" si="24"/>
        <v>2.3333333333333335</v>
      </c>
      <c r="L309" s="81">
        <f>'ROSALPI '!L268+ZAMORA!M308+PARIS!M313</f>
        <v>27</v>
      </c>
      <c r="M309" s="77">
        <f t="shared" si="25"/>
        <v>1.1666666666666654</v>
      </c>
      <c r="N309" s="77">
        <f t="shared" si="26"/>
        <v>2.3333333333333321</v>
      </c>
      <c r="O309" s="77" t="str">
        <f t="shared" si="27"/>
        <v/>
      </c>
      <c r="P309" s="77">
        <f t="shared" si="28"/>
        <v>4.2777777777777768</v>
      </c>
      <c r="Q309" s="77">
        <f t="shared" si="29"/>
        <v>-21.555555555555557</v>
      </c>
      <c r="R309" s="83">
        <f>+'ROSALPI '!T269+ZAMORA!U308+PARIS!T313</f>
        <v>0</v>
      </c>
      <c r="S309" s="66">
        <v>174</v>
      </c>
      <c r="T309" s="66">
        <v>313200</v>
      </c>
    </row>
    <row r="310" spans="2:20" ht="14.25" customHeight="1">
      <c r="B310" s="67">
        <v>103113157</v>
      </c>
      <c r="C310" s="78" t="s">
        <v>288</v>
      </c>
      <c r="D310" s="76" t="s">
        <v>428</v>
      </c>
      <c r="E310" s="75">
        <f>'ROSALPI '!E269+ZAMORA!F309+PARIS!F314</f>
        <v>0</v>
      </c>
      <c r="F310" s="75">
        <f>'ROSALPI '!F269+ZAMORA!G309+PARIS!G314</f>
        <v>0</v>
      </c>
      <c r="G310" s="75">
        <f>'ROSALPI '!G269+ZAMORA!H309+PARIS!H314</f>
        <v>0</v>
      </c>
      <c r="H310" s="75">
        <f>'ROSALPI '!H269+ZAMORA!I309+PARIS!I314</f>
        <v>0</v>
      </c>
      <c r="I310" s="75">
        <f>'ROSALPI '!I269+ZAMORA!J309+PARIS!J314</f>
        <v>0</v>
      </c>
      <c r="J310" s="75">
        <f>'ROSALPI '!J269+ZAMORA!K309+PARIS!K314</f>
        <v>60</v>
      </c>
      <c r="K310" s="77">
        <f t="shared" si="24"/>
        <v>10</v>
      </c>
      <c r="L310" s="81">
        <f>'ROSALPI '!L269+ZAMORA!M309+PARIS!M314</f>
        <v>90</v>
      </c>
      <c r="M310" s="77">
        <f t="shared" si="25"/>
        <v>4.9999999999999947</v>
      </c>
      <c r="N310" s="77">
        <f t="shared" si="26"/>
        <v>9.9999999999999947</v>
      </c>
      <c r="O310" s="77" t="str">
        <f t="shared" si="27"/>
        <v/>
      </c>
      <c r="P310" s="77">
        <f t="shared" si="28"/>
        <v>18.333333333333329</v>
      </c>
      <c r="Q310" s="77">
        <f t="shared" si="29"/>
        <v>-66.666666666666671</v>
      </c>
      <c r="R310" s="83">
        <f>+'ROSALPI '!T270+ZAMORA!U309+PARIS!T314</f>
        <v>0</v>
      </c>
      <c r="S310" s="66">
        <v>6100</v>
      </c>
      <c r="T310" s="66">
        <v>0</v>
      </c>
    </row>
    <row r="311" spans="2:20" ht="14.25" customHeight="1">
      <c r="B311" s="67">
        <v>103107163</v>
      </c>
      <c r="C311" s="67" t="s">
        <v>269</v>
      </c>
      <c r="D311" s="67" t="s">
        <v>44</v>
      </c>
      <c r="E311" s="75">
        <f>'ROSALPI '!E270+ZAMORA!F310+PARIS!F315</f>
        <v>0</v>
      </c>
      <c r="F311" s="75">
        <f>'ROSALPI '!F270+ZAMORA!G310+PARIS!G315</f>
        <v>0</v>
      </c>
      <c r="G311" s="75">
        <f>'ROSALPI '!G270+ZAMORA!H310+PARIS!H315</f>
        <v>0</v>
      </c>
      <c r="H311" s="75">
        <f>'ROSALPI '!H270+ZAMORA!I310+PARIS!I315</f>
        <v>0</v>
      </c>
      <c r="I311" s="75">
        <f>'ROSALPI '!I270+ZAMORA!J310+PARIS!J315</f>
        <v>0</v>
      </c>
      <c r="J311" s="75">
        <f>'ROSALPI '!J270+ZAMORA!K310+PARIS!K315</f>
        <v>0</v>
      </c>
      <c r="K311" s="77">
        <f t="shared" si="24"/>
        <v>0</v>
      </c>
      <c r="L311" s="81">
        <f>'ROSALPI '!L270+ZAMORA!M310+PARIS!M315</f>
        <v>0</v>
      </c>
      <c r="M311" s="77">
        <f t="shared" si="25"/>
        <v>0</v>
      </c>
      <c r="N311" s="77">
        <f t="shared" si="26"/>
        <v>0</v>
      </c>
      <c r="O311" s="77" t="str">
        <f t="shared" si="27"/>
        <v/>
      </c>
      <c r="P311" s="77">
        <f t="shared" si="28"/>
        <v>0</v>
      </c>
      <c r="Q311" s="77">
        <f t="shared" si="29"/>
        <v>0</v>
      </c>
      <c r="R311" s="83">
        <f>+'ROSALPI '!T271+ZAMORA!U310+PARIS!T315</f>
        <v>0</v>
      </c>
      <c r="S311" s="66">
        <v>0</v>
      </c>
      <c r="T311" s="66">
        <v>0</v>
      </c>
    </row>
    <row r="312" spans="2:20" ht="14.25" customHeight="1">
      <c r="B312" s="67">
        <v>103107161</v>
      </c>
      <c r="C312" s="67" t="s">
        <v>268</v>
      </c>
      <c r="D312" s="67" t="s">
        <v>44</v>
      </c>
      <c r="E312" s="75">
        <f>'ROSALPI '!E271+ZAMORA!F311+PARIS!F316</f>
        <v>300</v>
      </c>
      <c r="F312" s="75">
        <f>'ROSALPI '!F271+ZAMORA!G311+PARIS!G316</f>
        <v>210</v>
      </c>
      <c r="G312" s="75">
        <f>'ROSALPI '!G271+ZAMORA!H311+PARIS!H316</f>
        <v>240</v>
      </c>
      <c r="H312" s="75">
        <f>'ROSALPI '!H271+ZAMORA!I311+PARIS!I316</f>
        <v>240</v>
      </c>
      <c r="I312" s="75">
        <f>'ROSALPI '!I271+ZAMORA!J311+PARIS!J316</f>
        <v>300</v>
      </c>
      <c r="J312" s="75">
        <f>'ROSALPI '!J271+ZAMORA!K311+PARIS!K316</f>
        <v>300</v>
      </c>
      <c r="K312" s="77">
        <f t="shared" si="24"/>
        <v>265</v>
      </c>
      <c r="L312" s="81">
        <f>'ROSALPI '!L271+ZAMORA!M311+PARIS!M316</f>
        <v>87</v>
      </c>
      <c r="M312" s="77">
        <f t="shared" si="25"/>
        <v>132.49999999999986</v>
      </c>
      <c r="N312" s="77">
        <f t="shared" si="26"/>
        <v>264.99999999999989</v>
      </c>
      <c r="O312" s="77" t="str">
        <f t="shared" si="27"/>
        <v>*</v>
      </c>
      <c r="P312" s="77">
        <f t="shared" si="28"/>
        <v>485.83333333333326</v>
      </c>
      <c r="Q312" s="77">
        <f t="shared" si="29"/>
        <v>531.33333333333326</v>
      </c>
      <c r="R312" s="83">
        <f>+'ROSALPI '!T272+ZAMORA!U311+PARIS!T316</f>
        <v>600</v>
      </c>
      <c r="S312" s="66">
        <v>0</v>
      </c>
      <c r="T312" s="66">
        <v>0</v>
      </c>
    </row>
    <row r="313" spans="2:20" ht="14.25" customHeight="1">
      <c r="B313" s="67">
        <v>103104348</v>
      </c>
      <c r="C313" s="67" t="s">
        <v>99</v>
      </c>
      <c r="D313" s="67" t="s">
        <v>44</v>
      </c>
      <c r="E313" s="75">
        <f>'ROSALPI '!E272+ZAMORA!F312+PARIS!F317</f>
        <v>0</v>
      </c>
      <c r="F313" s="75">
        <f>'ROSALPI '!F272+ZAMORA!G312+PARIS!G317</f>
        <v>0</v>
      </c>
      <c r="G313" s="75">
        <f>'ROSALPI '!G272+ZAMORA!H312+PARIS!H317</f>
        <v>0</v>
      </c>
      <c r="H313" s="75">
        <f>'ROSALPI '!H272+ZAMORA!I312+PARIS!I317</f>
        <v>0</v>
      </c>
      <c r="I313" s="75">
        <f>'ROSALPI '!I272+ZAMORA!J312+PARIS!J317</f>
        <v>0</v>
      </c>
      <c r="J313" s="75">
        <f>'ROSALPI '!J272+ZAMORA!K312+PARIS!K317</f>
        <v>0</v>
      </c>
      <c r="K313" s="77">
        <f t="shared" si="24"/>
        <v>0</v>
      </c>
      <c r="L313" s="81">
        <f>'ROSALPI '!L272+ZAMORA!M312+PARIS!M317</f>
        <v>0</v>
      </c>
      <c r="M313" s="77">
        <f t="shared" si="25"/>
        <v>0</v>
      </c>
      <c r="N313" s="77">
        <f t="shared" si="26"/>
        <v>0</v>
      </c>
      <c r="O313" s="77" t="str">
        <f t="shared" si="27"/>
        <v/>
      </c>
      <c r="P313" s="77">
        <f t="shared" si="28"/>
        <v>0</v>
      </c>
      <c r="Q313" s="77">
        <f t="shared" si="29"/>
        <v>0</v>
      </c>
      <c r="R313" s="83">
        <f>+'ROSALPI '!T273+ZAMORA!U312+PARIS!T317</f>
        <v>0</v>
      </c>
      <c r="S313" s="66">
        <v>228</v>
      </c>
      <c r="T313" s="66">
        <v>0</v>
      </c>
    </row>
    <row r="314" spans="2:20" ht="14.25" customHeight="1">
      <c r="B314" s="67">
        <v>103108215</v>
      </c>
      <c r="C314" s="67" t="s">
        <v>229</v>
      </c>
      <c r="D314" s="67" t="s">
        <v>44</v>
      </c>
      <c r="E314" s="75">
        <f>'ROSALPI '!E273+ZAMORA!F313+PARIS!F318</f>
        <v>6</v>
      </c>
      <c r="F314" s="75">
        <f>'ROSALPI '!F273+ZAMORA!G313+PARIS!G318</f>
        <v>2</v>
      </c>
      <c r="G314" s="75">
        <f>'ROSALPI '!G273+ZAMORA!H313+PARIS!H318</f>
        <v>2</v>
      </c>
      <c r="H314" s="75">
        <f>'ROSALPI '!H273+ZAMORA!I313+PARIS!I318</f>
        <v>2</v>
      </c>
      <c r="I314" s="75">
        <f>'ROSALPI '!I273+ZAMORA!J313+PARIS!J318</f>
        <v>4</v>
      </c>
      <c r="J314" s="75">
        <f>'ROSALPI '!J273+ZAMORA!K313+PARIS!K318</f>
        <v>4</v>
      </c>
      <c r="K314" s="77">
        <f t="shared" si="24"/>
        <v>3.3333333333333335</v>
      </c>
      <c r="L314" s="81">
        <f>'ROSALPI '!L273+ZAMORA!M313+PARIS!M318</f>
        <v>0</v>
      </c>
      <c r="M314" s="77">
        <f t="shared" si="25"/>
        <v>1.666666666666665</v>
      </c>
      <c r="N314" s="77">
        <f t="shared" si="26"/>
        <v>3.3333333333333317</v>
      </c>
      <c r="O314" s="77"/>
      <c r="P314" s="77">
        <f t="shared" si="28"/>
        <v>6.1111111111111098</v>
      </c>
      <c r="Q314" s="77">
        <f t="shared" si="29"/>
        <v>7.7777777777777768</v>
      </c>
      <c r="R314" s="83">
        <f>+'ROSALPI '!T274+ZAMORA!U313+PARIS!T318</f>
        <v>10</v>
      </c>
      <c r="S314" s="66">
        <v>59</v>
      </c>
      <c r="T314" s="66">
        <v>2183000</v>
      </c>
    </row>
    <row r="315" spans="2:20" ht="14.25" customHeight="1">
      <c r="B315" s="152">
        <v>10310814</v>
      </c>
      <c r="C315" s="67" t="s">
        <v>468</v>
      </c>
      <c r="D315" s="67" t="s">
        <v>12</v>
      </c>
      <c r="E315" s="75">
        <f>'ROSALPI '!E274+ZAMORA!F314+PARIS!F319</f>
        <v>0</v>
      </c>
      <c r="F315" s="75">
        <f>'ROSALPI '!F274+ZAMORA!G314+PARIS!G319</f>
        <v>0</v>
      </c>
      <c r="G315" s="75">
        <f>'ROSALPI '!G274+ZAMORA!H314+PARIS!H319</f>
        <v>0</v>
      </c>
      <c r="H315" s="75">
        <f>'ROSALPI '!H274+ZAMORA!I314+PARIS!I319</f>
        <v>0</v>
      </c>
      <c r="I315" s="75">
        <f>'ROSALPI '!I274+ZAMORA!J314+PARIS!J319</f>
        <v>30</v>
      </c>
      <c r="J315" s="75">
        <f>'ROSALPI '!J274+ZAMORA!K314+PARIS!K319</f>
        <v>30</v>
      </c>
      <c r="K315" s="77">
        <f t="shared" si="24"/>
        <v>10</v>
      </c>
      <c r="L315" s="81">
        <f>'ROSALPI '!L274+ZAMORA!M314+PARIS!M319</f>
        <v>240</v>
      </c>
      <c r="M315" s="77">
        <f t="shared" si="25"/>
        <v>4.9999999999999947</v>
      </c>
      <c r="N315" s="77">
        <f t="shared" si="26"/>
        <v>9.9999999999999947</v>
      </c>
      <c r="O315" s="77"/>
      <c r="P315" s="77">
        <f t="shared" si="28"/>
        <v>18.333333333333329</v>
      </c>
      <c r="Q315" s="77">
        <f t="shared" si="29"/>
        <v>-216.66666666666666</v>
      </c>
      <c r="R315" s="83">
        <f>+'ROSALPI '!T275+ZAMORA!U314+PARIS!T319</f>
        <v>0</v>
      </c>
      <c r="S315" s="66">
        <v>2557</v>
      </c>
      <c r="T315" s="66">
        <v>76710</v>
      </c>
    </row>
    <row r="316" spans="2:20" ht="14.25" customHeight="1">
      <c r="B316" s="67">
        <v>103108093</v>
      </c>
      <c r="C316" s="141" t="s">
        <v>54</v>
      </c>
      <c r="D316" s="67" t="s">
        <v>44</v>
      </c>
      <c r="E316" s="75">
        <f>'ROSALPI '!E275+ZAMORA!F315+PARIS!F320</f>
        <v>0</v>
      </c>
      <c r="F316" s="75">
        <f>'ROSALPI '!F275+ZAMORA!G315+PARIS!G320</f>
        <v>0</v>
      </c>
      <c r="G316" s="75">
        <f>'ROSALPI '!G275+ZAMORA!H315+PARIS!H320</f>
        <v>0</v>
      </c>
      <c r="H316" s="75">
        <f>'ROSALPI '!H275+ZAMORA!I315+PARIS!I320</f>
        <v>0</v>
      </c>
      <c r="I316" s="75">
        <f>'ROSALPI '!I275+ZAMORA!J315+PARIS!J320</f>
        <v>0</v>
      </c>
      <c r="J316" s="75">
        <f>'ROSALPI '!J275+ZAMORA!K315+PARIS!K320</f>
        <v>30</v>
      </c>
      <c r="K316" s="77">
        <f t="shared" si="24"/>
        <v>5</v>
      </c>
      <c r="L316" s="81">
        <f>'ROSALPI '!L275+ZAMORA!M315+PARIS!M320</f>
        <v>490</v>
      </c>
      <c r="M316" s="77">
        <f t="shared" si="25"/>
        <v>2.4999999999999973</v>
      </c>
      <c r="N316" s="77">
        <f t="shared" si="26"/>
        <v>4.9999999999999973</v>
      </c>
      <c r="O316" s="77" t="str">
        <f t="shared" si="27"/>
        <v/>
      </c>
      <c r="P316" s="77">
        <f t="shared" si="28"/>
        <v>9.1666666666666643</v>
      </c>
      <c r="Q316" s="77">
        <f t="shared" si="29"/>
        <v>-478.33333333333331</v>
      </c>
      <c r="R316" s="83">
        <f>+'ROSALPI '!T276+ZAMORA!U315+PARIS!T320</f>
        <v>0</v>
      </c>
      <c r="S316" s="66">
        <v>0</v>
      </c>
      <c r="T316" s="66">
        <v>0</v>
      </c>
    </row>
    <row r="317" spans="2:20" ht="14.25" customHeight="1">
      <c r="B317" s="67">
        <v>103104063</v>
      </c>
      <c r="C317" s="67" t="s">
        <v>248</v>
      </c>
      <c r="D317" s="67" t="s">
        <v>44</v>
      </c>
      <c r="E317" s="75">
        <f>'ROSALPI '!E276+ZAMORA!F316+PARIS!F321</f>
        <v>3365</v>
      </c>
      <c r="F317" s="75">
        <f>'ROSALPI '!F276+ZAMORA!G316+PARIS!G321</f>
        <v>3470</v>
      </c>
      <c r="G317" s="75">
        <f>'ROSALPI '!G276+ZAMORA!H316+PARIS!H321</f>
        <v>3614</v>
      </c>
      <c r="H317" s="75">
        <f>'ROSALPI '!H276+ZAMORA!I316+PARIS!I321</f>
        <v>3049</v>
      </c>
      <c r="I317" s="75">
        <f>'ROSALPI '!I276+ZAMORA!J316+PARIS!J321</f>
        <v>3239</v>
      </c>
      <c r="J317" s="75">
        <f>'ROSALPI '!J276+ZAMORA!K316+PARIS!K321</f>
        <v>4070</v>
      </c>
      <c r="K317" s="77">
        <f t="shared" si="24"/>
        <v>3467.8333333333335</v>
      </c>
      <c r="L317" s="81">
        <f>'ROSALPI '!L276+ZAMORA!M316+PARIS!M321</f>
        <v>5067</v>
      </c>
      <c r="M317" s="77">
        <f t="shared" si="25"/>
        <v>1733.9166666666647</v>
      </c>
      <c r="N317" s="77">
        <f t="shared" si="26"/>
        <v>3467.8333333333312</v>
      </c>
      <c r="O317" s="77" t="str">
        <f t="shared" si="27"/>
        <v/>
      </c>
      <c r="P317" s="77">
        <f t="shared" si="28"/>
        <v>6357.6944444444434</v>
      </c>
      <c r="Q317" s="77">
        <f t="shared" si="29"/>
        <v>3024.6111111111104</v>
      </c>
      <c r="R317" s="83">
        <f>+'ROSALPI '!T277+ZAMORA!U316+PARIS!T321</f>
        <v>1000</v>
      </c>
      <c r="S317" s="66">
        <v>1429</v>
      </c>
      <c r="T317" s="66">
        <v>0</v>
      </c>
    </row>
    <row r="318" spans="2:20" ht="14.25" customHeight="1">
      <c r="B318" s="106">
        <v>103118538</v>
      </c>
      <c r="C318" s="67" t="s">
        <v>458</v>
      </c>
      <c r="D318" s="75" t="s">
        <v>44</v>
      </c>
      <c r="E318" s="75">
        <f>'ROSALPI '!E277+ZAMORA!F317+PARIS!F322</f>
        <v>0</v>
      </c>
      <c r="F318" s="75">
        <f>'ROSALPI '!F277+ZAMORA!G317+PARIS!G322</f>
        <v>0</v>
      </c>
      <c r="G318" s="75">
        <f>'ROSALPI '!G277+ZAMORA!H317+PARIS!H322</f>
        <v>0</v>
      </c>
      <c r="H318" s="75">
        <f>'ROSALPI '!H277+ZAMORA!I317+PARIS!I322</f>
        <v>0</v>
      </c>
      <c r="I318" s="75">
        <f>'ROSALPI '!I277+ZAMORA!J317+PARIS!J322</f>
        <v>0</v>
      </c>
      <c r="J318" s="75">
        <f>'ROSALPI '!J277+ZAMORA!K317+PARIS!K322</f>
        <v>0</v>
      </c>
      <c r="K318" s="77">
        <f t="shared" si="24"/>
        <v>0</v>
      </c>
      <c r="L318" s="81">
        <f>'ROSALPI '!L277+ZAMORA!M317+PARIS!M322</f>
        <v>0</v>
      </c>
      <c r="M318" s="77">
        <f t="shared" si="25"/>
        <v>0</v>
      </c>
      <c r="N318" s="77">
        <f t="shared" si="26"/>
        <v>0</v>
      </c>
      <c r="O318" s="77"/>
      <c r="P318" s="77">
        <f t="shared" si="28"/>
        <v>0</v>
      </c>
      <c r="Q318" s="77">
        <f t="shared" si="29"/>
        <v>0</v>
      </c>
      <c r="R318" s="83">
        <f>+'ROSALPI '!T278+ZAMORA!U317+PARIS!T322</f>
        <v>0</v>
      </c>
      <c r="S318" s="66">
        <v>0</v>
      </c>
      <c r="T318" s="66">
        <v>0</v>
      </c>
    </row>
    <row r="319" spans="2:20" ht="14.25" customHeight="1">
      <c r="B319" s="75">
        <v>103118047</v>
      </c>
      <c r="C319" s="149" t="s">
        <v>69</v>
      </c>
      <c r="D319" s="75" t="s">
        <v>44</v>
      </c>
      <c r="E319" s="75">
        <f>'ROSALPI '!E278+ZAMORA!F318+PARIS!F323</f>
        <v>0</v>
      </c>
      <c r="F319" s="75">
        <f>'ROSALPI '!F278+ZAMORA!G318+PARIS!G323</f>
        <v>0</v>
      </c>
      <c r="G319" s="75">
        <f>'ROSALPI '!G278+ZAMORA!H318+PARIS!H323</f>
        <v>0</v>
      </c>
      <c r="H319" s="75">
        <f>'ROSALPI '!H278+ZAMORA!I318+PARIS!I323</f>
        <v>0</v>
      </c>
      <c r="I319" s="75">
        <f>'ROSALPI '!I278+ZAMORA!J318+PARIS!J323</f>
        <v>0</v>
      </c>
      <c r="J319" s="75">
        <f>'ROSALPI '!J278+ZAMORA!K318+PARIS!K323</f>
        <v>0</v>
      </c>
      <c r="K319" s="77">
        <f t="shared" si="24"/>
        <v>0</v>
      </c>
      <c r="L319" s="81">
        <f>'ROSALPI '!L278+ZAMORA!M318+PARIS!M323</f>
        <v>0</v>
      </c>
      <c r="M319" s="77">
        <f t="shared" si="25"/>
        <v>0</v>
      </c>
      <c r="N319" s="77">
        <f t="shared" si="26"/>
        <v>0</v>
      </c>
      <c r="O319" s="77" t="str">
        <f t="shared" si="27"/>
        <v/>
      </c>
      <c r="P319" s="77">
        <f t="shared" si="28"/>
        <v>0</v>
      </c>
      <c r="Q319" s="77">
        <f t="shared" si="29"/>
        <v>0</v>
      </c>
      <c r="R319" s="83" t="e">
        <f>+'ROSALPI '!#REF!+ZAMORA!U318+PARIS!T323</f>
        <v>#REF!</v>
      </c>
      <c r="S319" s="66">
        <v>0</v>
      </c>
      <c r="T319" s="66">
        <v>0</v>
      </c>
    </row>
    <row r="320" spans="2:20" ht="14.25" customHeight="1">
      <c r="B320" s="67">
        <v>103118046</v>
      </c>
      <c r="C320" s="145" t="s">
        <v>347</v>
      </c>
      <c r="D320" s="67" t="s">
        <v>44</v>
      </c>
      <c r="E320" s="75" t="e">
        <f>'ROSALPI '!#REF!+ZAMORA!F319+PARIS!F324</f>
        <v>#REF!</v>
      </c>
      <c r="F320" s="75" t="e">
        <f>'ROSALPI '!#REF!+ZAMORA!G319+PARIS!G324</f>
        <v>#REF!</v>
      </c>
      <c r="G320" s="75" t="e">
        <f>'ROSALPI '!#REF!+ZAMORA!H319+PARIS!H324</f>
        <v>#REF!</v>
      </c>
      <c r="H320" s="75" t="e">
        <f>'ROSALPI '!#REF!+ZAMORA!I319+PARIS!I324</f>
        <v>#REF!</v>
      </c>
      <c r="I320" s="75" t="e">
        <f>'ROSALPI '!#REF!+ZAMORA!J319+PARIS!J324</f>
        <v>#REF!</v>
      </c>
      <c r="J320" s="75" t="e">
        <f>'ROSALPI '!#REF!+ZAMORA!K319+PARIS!K324</f>
        <v>#REF!</v>
      </c>
      <c r="K320" s="77" t="e">
        <f t="shared" si="24"/>
        <v>#REF!</v>
      </c>
      <c r="L320" s="81" t="e">
        <f>'ROSALPI '!#REF!+ZAMORA!M319+PARIS!M324</f>
        <v>#REF!</v>
      </c>
      <c r="M320" s="77" t="e">
        <f t="shared" si="25"/>
        <v>#REF!</v>
      </c>
      <c r="N320" s="77" t="e">
        <f t="shared" si="26"/>
        <v>#REF!</v>
      </c>
      <c r="O320" s="77" t="e">
        <f t="shared" si="27"/>
        <v>#REF!</v>
      </c>
      <c r="P320" s="77" t="e">
        <f t="shared" si="28"/>
        <v>#REF!</v>
      </c>
      <c r="Q320" s="77" t="e">
        <f t="shared" si="29"/>
        <v>#REF!</v>
      </c>
      <c r="R320" s="83">
        <f>+'ROSALPI '!T279+ZAMORA!U319+PARIS!T324</f>
        <v>5</v>
      </c>
      <c r="S320" s="66">
        <v>0</v>
      </c>
      <c r="T320" s="66">
        <v>0</v>
      </c>
    </row>
    <row r="321" spans="2:20" ht="14.25" customHeight="1">
      <c r="B321" s="67">
        <v>103113505</v>
      </c>
      <c r="C321" s="67" t="s">
        <v>180</v>
      </c>
      <c r="D321" s="76" t="s">
        <v>431</v>
      </c>
      <c r="E321" s="75">
        <f>'ROSALPI '!E279+ZAMORA!F320+PARIS!F325</f>
        <v>60</v>
      </c>
      <c r="F321" s="75">
        <f>'ROSALPI '!F279+ZAMORA!G320+PARIS!G325</f>
        <v>30</v>
      </c>
      <c r="G321" s="75">
        <f>'ROSALPI '!G279+ZAMORA!H320+PARIS!H325</f>
        <v>60</v>
      </c>
      <c r="H321" s="75">
        <f>'ROSALPI '!H279+ZAMORA!I320+PARIS!I325</f>
        <v>60</v>
      </c>
      <c r="I321" s="75">
        <f>'ROSALPI '!I279+ZAMORA!J320+PARIS!J325</f>
        <v>30</v>
      </c>
      <c r="J321" s="75">
        <f>'ROSALPI '!J279+ZAMORA!K320+PARIS!K325</f>
        <v>30</v>
      </c>
      <c r="K321" s="77">
        <f t="shared" si="24"/>
        <v>45</v>
      </c>
      <c r="L321" s="81">
        <f>'ROSALPI '!L279+ZAMORA!M320+PARIS!M325</f>
        <v>565</v>
      </c>
      <c r="M321" s="77">
        <f t="shared" si="25"/>
        <v>22.499999999999975</v>
      </c>
      <c r="N321" s="77">
        <f t="shared" si="26"/>
        <v>44.999999999999972</v>
      </c>
      <c r="O321" s="77" t="str">
        <f t="shared" si="27"/>
        <v/>
      </c>
      <c r="P321" s="77">
        <f t="shared" si="28"/>
        <v>82.499999999999972</v>
      </c>
      <c r="Q321" s="77">
        <f t="shared" si="29"/>
        <v>-460</v>
      </c>
      <c r="R321" s="83">
        <f>+'ROSALPI '!T280+ZAMORA!U320+PARIS!T325</f>
        <v>0</v>
      </c>
      <c r="S321" s="66">
        <v>5000</v>
      </c>
      <c r="T321" s="66">
        <v>50000</v>
      </c>
    </row>
    <row r="322" spans="2:20" ht="14.25" customHeight="1">
      <c r="B322" s="67">
        <v>103113504</v>
      </c>
      <c r="C322" s="67" t="s">
        <v>312</v>
      </c>
      <c r="D322" s="76" t="s">
        <v>431</v>
      </c>
      <c r="E322" s="75">
        <f>'ROSALPI '!E280+ZAMORA!F321+PARIS!F326</f>
        <v>4476</v>
      </c>
      <c r="F322" s="75">
        <f>'ROSALPI '!F280+ZAMORA!G321+PARIS!G326</f>
        <v>3675</v>
      </c>
      <c r="G322" s="75">
        <f>'ROSALPI '!G280+ZAMORA!H321+PARIS!H326</f>
        <v>3825</v>
      </c>
      <c r="H322" s="75">
        <f>'ROSALPI '!H280+ZAMORA!I321+PARIS!I326</f>
        <v>3780</v>
      </c>
      <c r="I322" s="75">
        <f>'ROSALPI '!I280+ZAMORA!J321+PARIS!J326</f>
        <v>2925</v>
      </c>
      <c r="J322" s="75">
        <f>'ROSALPI '!J280+ZAMORA!K321+PARIS!K326</f>
        <v>2925</v>
      </c>
      <c r="K322" s="77">
        <f t="shared" si="24"/>
        <v>3601</v>
      </c>
      <c r="L322" s="81">
        <f>'ROSALPI '!L280+ZAMORA!M321+PARIS!M326</f>
        <v>3900</v>
      </c>
      <c r="M322" s="77">
        <f t="shared" si="25"/>
        <v>1800.499999999998</v>
      </c>
      <c r="N322" s="77">
        <f t="shared" si="26"/>
        <v>3600.9999999999982</v>
      </c>
      <c r="O322" s="77" t="str">
        <f t="shared" si="27"/>
        <v/>
      </c>
      <c r="P322" s="77">
        <f t="shared" si="28"/>
        <v>6601.8333333333312</v>
      </c>
      <c r="Q322" s="77">
        <f t="shared" si="29"/>
        <v>4502.3333333333312</v>
      </c>
      <c r="R322" s="83">
        <f>+'ROSALPI '!T281+ZAMORA!U321+PARIS!T326</f>
        <v>1500</v>
      </c>
      <c r="S322" s="66">
        <v>3269</v>
      </c>
      <c r="T322" s="66">
        <v>32690</v>
      </c>
    </row>
    <row r="323" spans="2:20" ht="14.25" customHeight="1">
      <c r="B323" s="67">
        <v>103118035</v>
      </c>
      <c r="C323" s="145" t="s">
        <v>189</v>
      </c>
      <c r="D323" s="67" t="s">
        <v>44</v>
      </c>
      <c r="E323" s="75">
        <f>'ROSALPI '!E281+ZAMORA!F322+PARIS!F327</f>
        <v>810</v>
      </c>
      <c r="F323" s="75">
        <f>'ROSALPI '!F281+ZAMORA!G322+PARIS!G327</f>
        <v>525</v>
      </c>
      <c r="G323" s="75">
        <f>'ROSALPI '!G281+ZAMORA!H322+PARIS!H327</f>
        <v>515</v>
      </c>
      <c r="H323" s="75">
        <f>'ROSALPI '!H281+ZAMORA!I322+PARIS!I327</f>
        <v>520</v>
      </c>
      <c r="I323" s="75">
        <f>'ROSALPI '!I281+ZAMORA!J322+PARIS!J327</f>
        <v>300</v>
      </c>
      <c r="J323" s="75">
        <f>'ROSALPI '!J281+ZAMORA!K322+PARIS!K327</f>
        <v>380</v>
      </c>
      <c r="K323" s="77">
        <f t="shared" si="24"/>
        <v>508.33333333333331</v>
      </c>
      <c r="L323" s="81">
        <f>'ROSALPI '!L281+ZAMORA!M322+PARIS!M327</f>
        <v>768</v>
      </c>
      <c r="M323" s="77">
        <f t="shared" si="25"/>
        <v>254.16666666666637</v>
      </c>
      <c r="N323" s="77">
        <f t="shared" si="26"/>
        <v>508.33333333333303</v>
      </c>
      <c r="O323" s="77" t="str">
        <f t="shared" si="27"/>
        <v/>
      </c>
      <c r="P323" s="77">
        <f t="shared" si="28"/>
        <v>931.94444444444412</v>
      </c>
      <c r="Q323" s="77">
        <f t="shared" si="29"/>
        <v>418.11111111111074</v>
      </c>
      <c r="R323" s="83" t="e">
        <f>+'ROSALPI '!#REF!+ZAMORA!U322+PARIS!T327</f>
        <v>#REF!</v>
      </c>
      <c r="S323" s="66">
        <v>1527</v>
      </c>
      <c r="T323" s="66">
        <v>0</v>
      </c>
    </row>
    <row r="324" spans="2:20" ht="14.25" customHeight="1">
      <c r="B324" s="75">
        <v>103104069</v>
      </c>
      <c r="C324" s="75" t="s">
        <v>402</v>
      </c>
      <c r="D324" s="75" t="s">
        <v>24</v>
      </c>
      <c r="E324" s="75" t="e">
        <f>'ROSALPI '!#REF!+ZAMORA!F323+PARIS!F328</f>
        <v>#REF!</v>
      </c>
      <c r="F324" s="75" t="e">
        <f>'ROSALPI '!#REF!+ZAMORA!G323+PARIS!G328</f>
        <v>#REF!</v>
      </c>
      <c r="G324" s="75" t="e">
        <f>'ROSALPI '!#REF!+ZAMORA!H323+PARIS!H328</f>
        <v>#REF!</v>
      </c>
      <c r="H324" s="75" t="e">
        <f>'ROSALPI '!#REF!+ZAMORA!I323+PARIS!I328</f>
        <v>#REF!</v>
      </c>
      <c r="I324" s="75" t="e">
        <f>'ROSALPI '!#REF!+ZAMORA!J323+PARIS!J328</f>
        <v>#REF!</v>
      </c>
      <c r="J324" s="75" t="e">
        <f>'ROSALPI '!#REF!+ZAMORA!K323+PARIS!K328</f>
        <v>#REF!</v>
      </c>
      <c r="K324" s="77" t="e">
        <f t="shared" si="24"/>
        <v>#REF!</v>
      </c>
      <c r="L324" s="81" t="e">
        <f>'ROSALPI '!#REF!+ZAMORA!M323+PARIS!M328</f>
        <v>#REF!</v>
      </c>
      <c r="M324" s="77" t="e">
        <f t="shared" si="25"/>
        <v>#REF!</v>
      </c>
      <c r="N324" s="77" t="e">
        <f t="shared" si="26"/>
        <v>#REF!</v>
      </c>
      <c r="O324" s="77" t="e">
        <f t="shared" si="27"/>
        <v>#REF!</v>
      </c>
      <c r="P324" s="77" t="e">
        <f t="shared" si="28"/>
        <v>#REF!</v>
      </c>
      <c r="Q324" s="77" t="e">
        <f t="shared" si="29"/>
        <v>#REF!</v>
      </c>
      <c r="R324" s="83">
        <f>+'ROSALPI '!T282+ZAMORA!U323+PARIS!T328</f>
        <v>6</v>
      </c>
      <c r="S324" s="66">
        <v>0</v>
      </c>
      <c r="T324" s="66">
        <v>0</v>
      </c>
    </row>
    <row r="325" spans="2:20" ht="14.25" customHeight="1">
      <c r="B325" s="75">
        <v>103104120</v>
      </c>
      <c r="C325" s="75" t="s">
        <v>403</v>
      </c>
      <c r="D325" s="75" t="s">
        <v>22</v>
      </c>
      <c r="E325" s="75">
        <f>'ROSALPI '!E282+ZAMORA!F324+PARIS!F329</f>
        <v>0</v>
      </c>
      <c r="F325" s="75">
        <f>'ROSALPI '!F282+ZAMORA!G324+PARIS!G329</f>
        <v>0</v>
      </c>
      <c r="G325" s="75">
        <f>'ROSALPI '!G282+ZAMORA!H324+PARIS!H329</f>
        <v>0</v>
      </c>
      <c r="H325" s="75">
        <f>'ROSALPI '!H282+ZAMORA!I324+PARIS!I329</f>
        <v>0</v>
      </c>
      <c r="I325" s="75">
        <f>'ROSALPI '!I282+ZAMORA!J324+PARIS!J329</f>
        <v>0</v>
      </c>
      <c r="J325" s="75">
        <f>'ROSALPI '!J282+ZAMORA!K324+PARIS!K329</f>
        <v>0</v>
      </c>
      <c r="K325" s="77">
        <f t="shared" si="24"/>
        <v>0</v>
      </c>
      <c r="L325" s="81">
        <f>'ROSALPI '!L282+ZAMORA!M324+PARIS!M329</f>
        <v>0</v>
      </c>
      <c r="M325" s="77">
        <f t="shared" si="25"/>
        <v>0</v>
      </c>
      <c r="N325" s="77">
        <f t="shared" si="26"/>
        <v>0</v>
      </c>
      <c r="O325" s="77" t="str">
        <f t="shared" si="27"/>
        <v/>
      </c>
      <c r="P325" s="77">
        <f t="shared" si="28"/>
        <v>0</v>
      </c>
      <c r="Q325" s="77">
        <f t="shared" si="29"/>
        <v>0</v>
      </c>
      <c r="R325" s="83">
        <f>+'ROSALPI '!T283+ZAMORA!U324+PARIS!T329</f>
        <v>0</v>
      </c>
      <c r="S325" s="66">
        <v>0</v>
      </c>
      <c r="T325" s="66">
        <v>0</v>
      </c>
    </row>
    <row r="326" spans="2:20" ht="14.25" customHeight="1">
      <c r="B326" s="67">
        <v>103104092</v>
      </c>
      <c r="C326" s="67" t="s">
        <v>250</v>
      </c>
      <c r="D326" s="67" t="s">
        <v>44</v>
      </c>
      <c r="E326" s="75">
        <f>'ROSALPI '!E283+ZAMORA!F325+PARIS!F330</f>
        <v>49</v>
      </c>
      <c r="F326" s="75">
        <f>'ROSALPI '!F283+ZAMORA!G325+PARIS!G330</f>
        <v>35</v>
      </c>
      <c r="G326" s="75">
        <f>'ROSALPI '!G283+ZAMORA!H325+PARIS!H330</f>
        <v>47</v>
      </c>
      <c r="H326" s="75">
        <f>'ROSALPI '!H283+ZAMORA!I325+PARIS!I330</f>
        <v>80</v>
      </c>
      <c r="I326" s="75">
        <f>'ROSALPI '!I283+ZAMORA!J325+PARIS!J330</f>
        <v>126</v>
      </c>
      <c r="J326" s="75">
        <f>'ROSALPI '!J283+ZAMORA!K325+PARIS!K330</f>
        <v>78</v>
      </c>
      <c r="K326" s="77">
        <f t="shared" si="24"/>
        <v>69.166666666666671</v>
      </c>
      <c r="L326" s="81">
        <f>'ROSALPI '!L283+ZAMORA!M325+PARIS!M330</f>
        <v>98</v>
      </c>
      <c r="M326" s="77">
        <f t="shared" si="25"/>
        <v>34.5833333333333</v>
      </c>
      <c r="N326" s="77">
        <f t="shared" si="26"/>
        <v>69.166666666666629</v>
      </c>
      <c r="O326" s="77" t="str">
        <f t="shared" si="27"/>
        <v/>
      </c>
      <c r="P326" s="77">
        <f t="shared" si="28"/>
        <v>126.80555555555553</v>
      </c>
      <c r="Q326" s="77">
        <f t="shared" si="29"/>
        <v>63.388888888888857</v>
      </c>
      <c r="R326" s="83">
        <f>+'ROSALPI '!T284+ZAMORA!U325+PARIS!T330</f>
        <v>20</v>
      </c>
      <c r="S326" s="66">
        <v>1485</v>
      </c>
      <c r="T326" s="66">
        <v>14850</v>
      </c>
    </row>
    <row r="327" spans="2:20" ht="14.25" customHeight="1">
      <c r="B327" s="67">
        <v>103104091</v>
      </c>
      <c r="C327" s="67" t="s">
        <v>249</v>
      </c>
      <c r="D327" s="67" t="s">
        <v>44</v>
      </c>
      <c r="E327" s="75">
        <f>'ROSALPI '!E284+ZAMORA!F326+PARIS!F331</f>
        <v>0</v>
      </c>
      <c r="F327" s="75">
        <f>'ROSALPI '!F284+ZAMORA!G326+PARIS!G331</f>
        <v>0</v>
      </c>
      <c r="G327" s="75">
        <f>'ROSALPI '!G284+ZAMORA!H326+PARIS!H331</f>
        <v>0</v>
      </c>
      <c r="H327" s="75">
        <f>'ROSALPI '!H284+ZAMORA!I326+PARIS!I331</f>
        <v>0</v>
      </c>
      <c r="I327" s="75">
        <f>'ROSALPI '!I284+ZAMORA!J326+PARIS!J331</f>
        <v>0</v>
      </c>
      <c r="J327" s="75">
        <f>'ROSALPI '!J284+ZAMORA!K326+PARIS!K331</f>
        <v>0</v>
      </c>
      <c r="K327" s="77">
        <f t="shared" si="24"/>
        <v>0</v>
      </c>
      <c r="L327" s="81">
        <f>'ROSALPI '!L284+ZAMORA!M326+PARIS!M331</f>
        <v>39</v>
      </c>
      <c r="M327" s="77">
        <f t="shared" si="25"/>
        <v>0</v>
      </c>
      <c r="N327" s="77">
        <f t="shared" si="26"/>
        <v>0</v>
      </c>
      <c r="O327" s="77"/>
      <c r="P327" s="77">
        <f t="shared" si="28"/>
        <v>0</v>
      </c>
      <c r="Q327" s="77">
        <f t="shared" si="29"/>
        <v>-39</v>
      </c>
      <c r="R327" s="83">
        <f>+'ROSALPI '!T285+ZAMORA!U326+PARIS!T331</f>
        <v>0</v>
      </c>
      <c r="S327" s="66">
        <v>1948</v>
      </c>
      <c r="T327" s="66">
        <v>77920</v>
      </c>
    </row>
    <row r="328" spans="2:20" ht="14.25" customHeight="1">
      <c r="B328" s="75">
        <v>103104108</v>
      </c>
      <c r="C328" s="75" t="s">
        <v>251</v>
      </c>
      <c r="D328" s="75" t="s">
        <v>44</v>
      </c>
      <c r="E328" s="75">
        <f>'ROSALPI '!E285+ZAMORA!F327+PARIS!F332</f>
        <v>891</v>
      </c>
      <c r="F328" s="75">
        <f>'ROSALPI '!F285+ZAMORA!G327+PARIS!G332</f>
        <v>785</v>
      </c>
      <c r="G328" s="75">
        <f>'ROSALPI '!G285+ZAMORA!H327+PARIS!H332</f>
        <v>698</v>
      </c>
      <c r="H328" s="75">
        <f>'ROSALPI '!H285+ZAMORA!I327+PARIS!I332</f>
        <v>792</v>
      </c>
      <c r="I328" s="75">
        <f>'ROSALPI '!I285+ZAMORA!J327+PARIS!J332</f>
        <v>575</v>
      </c>
      <c r="J328" s="75">
        <f>'ROSALPI '!J285+ZAMORA!K327+PARIS!K332</f>
        <v>576</v>
      </c>
      <c r="K328" s="77">
        <f t="shared" si="24"/>
        <v>719.5</v>
      </c>
      <c r="L328" s="81">
        <f>'ROSALPI '!L285+ZAMORA!M327+PARIS!M332</f>
        <v>888</v>
      </c>
      <c r="M328" s="77">
        <f t="shared" si="25"/>
        <v>359.74999999999966</v>
      </c>
      <c r="N328" s="77">
        <f t="shared" si="26"/>
        <v>719.49999999999966</v>
      </c>
      <c r="O328" s="77" t="str">
        <f t="shared" si="27"/>
        <v/>
      </c>
      <c r="P328" s="77">
        <f t="shared" si="28"/>
        <v>1319.083333333333</v>
      </c>
      <c r="Q328" s="77">
        <f t="shared" si="29"/>
        <v>790.83333333333303</v>
      </c>
      <c r="R328" s="83">
        <f>+'ROSALPI '!T286+ZAMORA!U327+PARIS!T332</f>
        <v>1000</v>
      </c>
      <c r="S328" s="66">
        <v>0</v>
      </c>
      <c r="T328" s="66">
        <v>0</v>
      </c>
    </row>
    <row r="329" spans="2:20" ht="14.25" customHeight="1">
      <c r="B329" s="67">
        <v>103104111</v>
      </c>
      <c r="C329" s="67" t="s">
        <v>252</v>
      </c>
      <c r="D329" s="67" t="s">
        <v>44</v>
      </c>
      <c r="E329" s="75">
        <f>'ROSALPI '!E286+ZAMORA!F328+PARIS!F333</f>
        <v>3</v>
      </c>
      <c r="F329" s="75">
        <f>'ROSALPI '!F286+ZAMORA!G328+PARIS!G333</f>
        <v>3</v>
      </c>
      <c r="G329" s="75">
        <f>'ROSALPI '!G286+ZAMORA!H328+PARIS!H333</f>
        <v>3</v>
      </c>
      <c r="H329" s="75">
        <f>'ROSALPI '!H286+ZAMORA!I328+PARIS!I333</f>
        <v>3</v>
      </c>
      <c r="I329" s="75">
        <f>'ROSALPI '!I286+ZAMORA!J328+PARIS!J333</f>
        <v>3</v>
      </c>
      <c r="J329" s="75">
        <f>'ROSALPI '!J286+ZAMORA!K328+PARIS!K333</f>
        <v>3</v>
      </c>
      <c r="K329" s="77">
        <f t="shared" si="24"/>
        <v>3</v>
      </c>
      <c r="L329" s="81">
        <f>'ROSALPI '!L286+ZAMORA!M328+PARIS!M333</f>
        <v>10</v>
      </c>
      <c r="M329" s="77">
        <f t="shared" si="25"/>
        <v>1.4999999999999984</v>
      </c>
      <c r="N329" s="77">
        <f t="shared" si="26"/>
        <v>2.9999999999999982</v>
      </c>
      <c r="O329" s="77" t="str">
        <f t="shared" si="27"/>
        <v/>
      </c>
      <c r="P329" s="77">
        <f t="shared" si="28"/>
        <v>5.4999999999999982</v>
      </c>
      <c r="Q329" s="77">
        <f t="shared" si="29"/>
        <v>-3.0000000000000018</v>
      </c>
      <c r="R329" s="83" t="e">
        <f>+'ROSALPI '!#REF!+ZAMORA!U328+PARIS!T333</f>
        <v>#REF!</v>
      </c>
      <c r="S329" s="66">
        <v>0</v>
      </c>
      <c r="T329" s="66">
        <v>0</v>
      </c>
    </row>
    <row r="330" spans="2:20" ht="14.25" customHeight="1">
      <c r="B330" s="67">
        <v>103104072</v>
      </c>
      <c r="C330" s="67" t="s">
        <v>363</v>
      </c>
      <c r="D330" s="67" t="s">
        <v>44</v>
      </c>
      <c r="E330" s="75" t="e">
        <f>'ROSALPI '!#REF!+ZAMORA!F329+PARIS!F334</f>
        <v>#REF!</v>
      </c>
      <c r="F330" s="75" t="e">
        <f>'ROSALPI '!#REF!+ZAMORA!G329+PARIS!G334</f>
        <v>#REF!</v>
      </c>
      <c r="G330" s="75" t="e">
        <f>'ROSALPI '!#REF!+ZAMORA!H329+PARIS!H334</f>
        <v>#REF!</v>
      </c>
      <c r="H330" s="75" t="e">
        <f>'ROSALPI '!#REF!+ZAMORA!I329+PARIS!I334</f>
        <v>#REF!</v>
      </c>
      <c r="I330" s="75" t="e">
        <f>'ROSALPI '!#REF!+ZAMORA!J329+PARIS!J334</f>
        <v>#REF!</v>
      </c>
      <c r="J330" s="75" t="e">
        <f>'ROSALPI '!#REF!+ZAMORA!K329+PARIS!K334</f>
        <v>#REF!</v>
      </c>
      <c r="K330" s="77" t="e">
        <f t="shared" si="24"/>
        <v>#REF!</v>
      </c>
      <c r="L330" s="81" t="e">
        <f>'ROSALPI '!#REF!+ZAMORA!M329+PARIS!M334</f>
        <v>#REF!</v>
      </c>
      <c r="M330" s="77" t="e">
        <f t="shared" si="25"/>
        <v>#REF!</v>
      </c>
      <c r="N330" s="77" t="e">
        <f t="shared" si="26"/>
        <v>#REF!</v>
      </c>
      <c r="O330" s="77" t="e">
        <f t="shared" si="27"/>
        <v>#REF!</v>
      </c>
      <c r="P330" s="77" t="e">
        <f t="shared" si="28"/>
        <v>#REF!</v>
      </c>
      <c r="Q330" s="77" t="e">
        <f t="shared" si="29"/>
        <v>#REF!</v>
      </c>
      <c r="R330" s="83">
        <f>+'ROSALPI '!T287+ZAMORA!U329+PARIS!T334</f>
        <v>0</v>
      </c>
      <c r="S330" s="66">
        <v>0</v>
      </c>
      <c r="T330" s="66">
        <v>0</v>
      </c>
    </row>
    <row r="331" spans="2:20" ht="14.25" customHeight="1">
      <c r="B331" s="67">
        <v>103104124</v>
      </c>
      <c r="C331" s="67" t="s">
        <v>338</v>
      </c>
      <c r="D331" s="67" t="s">
        <v>44</v>
      </c>
      <c r="E331" s="75">
        <f>'ROSALPI '!E287+ZAMORA!F330+PARIS!F335</f>
        <v>2099</v>
      </c>
      <c r="F331" s="75">
        <f>'ROSALPI '!F287+ZAMORA!G330+PARIS!G335</f>
        <v>1805</v>
      </c>
      <c r="G331" s="75">
        <f>'ROSALPI '!G287+ZAMORA!H330+PARIS!H335</f>
        <v>1959</v>
      </c>
      <c r="H331" s="75">
        <f>'ROSALPI '!H287+ZAMORA!I330+PARIS!I335</f>
        <v>1897</v>
      </c>
      <c r="I331" s="75">
        <f>'ROSALPI '!I287+ZAMORA!J330+PARIS!J335</f>
        <v>1730</v>
      </c>
      <c r="J331" s="75">
        <f>'ROSALPI '!J287+ZAMORA!K330+PARIS!K335</f>
        <v>2160</v>
      </c>
      <c r="K331" s="77">
        <f t="shared" si="24"/>
        <v>1941.6666666666667</v>
      </c>
      <c r="L331" s="81">
        <f>'ROSALPI '!L287+ZAMORA!M330+PARIS!M335</f>
        <v>2659</v>
      </c>
      <c r="M331" s="77">
        <f t="shared" si="25"/>
        <v>970.83333333333235</v>
      </c>
      <c r="N331" s="77">
        <f t="shared" si="26"/>
        <v>1941.6666666666658</v>
      </c>
      <c r="O331" s="77" t="str">
        <f t="shared" si="27"/>
        <v/>
      </c>
      <c r="P331" s="77">
        <f t="shared" si="28"/>
        <v>3559.7222222222217</v>
      </c>
      <c r="Q331" s="77">
        <f t="shared" si="29"/>
        <v>1871.5555555555554</v>
      </c>
      <c r="R331" s="83" t="e">
        <f>+'ROSALPI '!#REF!+ZAMORA!U330+PARIS!T335</f>
        <v>#REF!</v>
      </c>
      <c r="S331" s="66">
        <v>0</v>
      </c>
      <c r="T331" s="66">
        <v>0</v>
      </c>
    </row>
    <row r="332" spans="2:20" ht="14.25" customHeight="1">
      <c r="B332" s="75">
        <v>103104526</v>
      </c>
      <c r="C332" s="140" t="s">
        <v>404</v>
      </c>
      <c r="D332" s="75" t="s">
        <v>23</v>
      </c>
      <c r="E332" s="75" t="e">
        <f>'ROSALPI '!#REF!+ZAMORA!F331+PARIS!F336</f>
        <v>#REF!</v>
      </c>
      <c r="F332" s="75" t="e">
        <f>'ROSALPI '!#REF!+ZAMORA!G331+PARIS!G336</f>
        <v>#REF!</v>
      </c>
      <c r="G332" s="75" t="e">
        <f>'ROSALPI '!#REF!+ZAMORA!H331+PARIS!H336</f>
        <v>#REF!</v>
      </c>
      <c r="H332" s="75" t="e">
        <f>'ROSALPI '!#REF!+ZAMORA!I331+PARIS!I336</f>
        <v>#REF!</v>
      </c>
      <c r="I332" s="75" t="e">
        <f>'ROSALPI '!#REF!+ZAMORA!J331+PARIS!J336</f>
        <v>#REF!</v>
      </c>
      <c r="J332" s="75" t="e">
        <f>'ROSALPI '!#REF!+ZAMORA!K331+PARIS!K336</f>
        <v>#REF!</v>
      </c>
      <c r="K332" s="77" t="e">
        <f t="shared" si="24"/>
        <v>#REF!</v>
      </c>
      <c r="L332" s="81" t="e">
        <f>'ROSALPI '!#REF!+ZAMORA!M331+PARIS!M336</f>
        <v>#REF!</v>
      </c>
      <c r="M332" s="77" t="e">
        <f t="shared" si="25"/>
        <v>#REF!</v>
      </c>
      <c r="N332" s="77" t="e">
        <f t="shared" si="26"/>
        <v>#REF!</v>
      </c>
      <c r="O332" s="77" t="e">
        <f t="shared" si="27"/>
        <v>#REF!</v>
      </c>
      <c r="P332" s="77" t="e">
        <f t="shared" si="28"/>
        <v>#REF!</v>
      </c>
      <c r="Q332" s="77" t="e">
        <f t="shared" si="29"/>
        <v>#REF!</v>
      </c>
      <c r="R332" s="83" t="e">
        <f>+'ROSALPI '!#REF!+ZAMORA!U331+PARIS!T336</f>
        <v>#REF!</v>
      </c>
      <c r="S332" s="66">
        <v>0</v>
      </c>
      <c r="T332" s="66">
        <v>0</v>
      </c>
    </row>
    <row r="333" spans="2:20" ht="14.25" customHeight="1">
      <c r="B333" s="67">
        <v>103118050</v>
      </c>
      <c r="C333" s="67" t="s">
        <v>191</v>
      </c>
      <c r="D333" s="67" t="s">
        <v>44</v>
      </c>
      <c r="E333" s="75" t="e">
        <f>'ROSALPI '!#REF!+ZAMORA!F332+PARIS!F337</f>
        <v>#REF!</v>
      </c>
      <c r="F333" s="75" t="e">
        <f>'ROSALPI '!#REF!+ZAMORA!G332+PARIS!G337</f>
        <v>#REF!</v>
      </c>
      <c r="G333" s="75" t="e">
        <f>'ROSALPI '!#REF!+ZAMORA!H332+PARIS!H337</f>
        <v>#REF!</v>
      </c>
      <c r="H333" s="75" t="e">
        <f>'ROSALPI '!#REF!+ZAMORA!I332+PARIS!I337</f>
        <v>#REF!</v>
      </c>
      <c r="I333" s="75" t="e">
        <f>'ROSALPI '!#REF!+ZAMORA!J332+PARIS!J337</f>
        <v>#REF!</v>
      </c>
      <c r="J333" s="75" t="e">
        <f>'ROSALPI '!#REF!+ZAMORA!K332+PARIS!K337</f>
        <v>#REF!</v>
      </c>
      <c r="K333" s="77" t="e">
        <f t="shared" si="24"/>
        <v>#REF!</v>
      </c>
      <c r="L333" s="81" t="e">
        <f>'ROSALPI '!#REF!+ZAMORA!M332+PARIS!M337</f>
        <v>#REF!</v>
      </c>
      <c r="M333" s="77" t="e">
        <f t="shared" si="25"/>
        <v>#REF!</v>
      </c>
      <c r="N333" s="77" t="e">
        <f t="shared" si="26"/>
        <v>#REF!</v>
      </c>
      <c r="O333" s="77" t="e">
        <f t="shared" si="27"/>
        <v>#REF!</v>
      </c>
      <c r="P333" s="77" t="e">
        <f t="shared" si="28"/>
        <v>#REF!</v>
      </c>
      <c r="Q333" s="77" t="e">
        <f t="shared" si="29"/>
        <v>#REF!</v>
      </c>
      <c r="R333" s="83">
        <f>+'ROSALPI '!T288+ZAMORA!U332+PARIS!T337</f>
        <v>0</v>
      </c>
      <c r="S333" s="66">
        <v>5600</v>
      </c>
      <c r="T333" s="66">
        <v>0</v>
      </c>
    </row>
    <row r="334" spans="2:20" ht="14.25" customHeight="1">
      <c r="B334" s="67">
        <v>103104532</v>
      </c>
      <c r="C334" s="67" t="s">
        <v>261</v>
      </c>
      <c r="D334" s="67" t="s">
        <v>44</v>
      </c>
      <c r="E334" s="75">
        <f>'ROSALPI '!E288+ZAMORA!F333+PARIS!F338</f>
        <v>23</v>
      </c>
      <c r="F334" s="75">
        <f>'ROSALPI '!F288+ZAMORA!G333+PARIS!G338</f>
        <v>0</v>
      </c>
      <c r="G334" s="75">
        <f>'ROSALPI '!G288+ZAMORA!H333+PARIS!H338</f>
        <v>0</v>
      </c>
      <c r="H334" s="75">
        <f>'ROSALPI '!H288+ZAMORA!I333+PARIS!I338</f>
        <v>0</v>
      </c>
      <c r="I334" s="75">
        <f>'ROSALPI '!I288+ZAMORA!J333+PARIS!J338</f>
        <v>0</v>
      </c>
      <c r="J334" s="75">
        <f>'ROSALPI '!J288+ZAMORA!K333+PARIS!K338</f>
        <v>0</v>
      </c>
      <c r="K334" s="77">
        <f t="shared" si="24"/>
        <v>3.8333333333333335</v>
      </c>
      <c r="L334" s="81">
        <f>'ROSALPI '!L288+ZAMORA!M333+PARIS!M338</f>
        <v>77</v>
      </c>
      <c r="M334" s="77">
        <f t="shared" si="25"/>
        <v>1.9166666666666647</v>
      </c>
      <c r="N334" s="77">
        <f t="shared" si="26"/>
        <v>3.8333333333333317</v>
      </c>
      <c r="O334" s="77" t="str">
        <f t="shared" si="27"/>
        <v/>
      </c>
      <c r="P334" s="77">
        <f t="shared" si="28"/>
        <v>7.0277777777777768</v>
      </c>
      <c r="Q334" s="77">
        <f t="shared" si="29"/>
        <v>-68.055555555555557</v>
      </c>
      <c r="R334" s="83">
        <f>+'ROSALPI '!T289+ZAMORA!U333+PARIS!T338</f>
        <v>0</v>
      </c>
      <c r="S334" s="66">
        <v>369</v>
      </c>
      <c r="T334" s="66">
        <v>25830</v>
      </c>
    </row>
    <row r="335" spans="2:20" ht="14.25" customHeight="1">
      <c r="B335" s="67">
        <v>103104525</v>
      </c>
      <c r="C335" s="67" t="s">
        <v>110</v>
      </c>
      <c r="D335" s="76" t="s">
        <v>431</v>
      </c>
      <c r="E335" s="75">
        <f>'ROSALPI '!E289+ZAMORA!F334+PARIS!F339</f>
        <v>0</v>
      </c>
      <c r="F335" s="75">
        <f>'ROSALPI '!F289+ZAMORA!G334+PARIS!G339</f>
        <v>0</v>
      </c>
      <c r="G335" s="75">
        <f>'ROSALPI '!G289+ZAMORA!H334+PARIS!H339</f>
        <v>0</v>
      </c>
      <c r="H335" s="75">
        <f>'ROSALPI '!H289+ZAMORA!I334+PARIS!I339</f>
        <v>0</v>
      </c>
      <c r="I335" s="75">
        <f>'ROSALPI '!I289+ZAMORA!J334+PARIS!J339</f>
        <v>0</v>
      </c>
      <c r="J335" s="75">
        <f>'ROSALPI '!J289+ZAMORA!K334+PARIS!K339</f>
        <v>0</v>
      </c>
      <c r="K335" s="77">
        <f t="shared" si="24"/>
        <v>0</v>
      </c>
      <c r="L335" s="81">
        <f>'ROSALPI '!L289+ZAMORA!M334+PARIS!M339</f>
        <v>0</v>
      </c>
      <c r="M335" s="77">
        <f t="shared" si="25"/>
        <v>0</v>
      </c>
      <c r="N335" s="77">
        <f t="shared" si="26"/>
        <v>0</v>
      </c>
      <c r="O335" s="77" t="str">
        <f t="shared" si="27"/>
        <v/>
      </c>
      <c r="P335" s="77">
        <f t="shared" si="28"/>
        <v>0</v>
      </c>
      <c r="Q335" s="77">
        <f t="shared" si="29"/>
        <v>0</v>
      </c>
      <c r="R335" s="83">
        <f>+'ROSALPI '!T290+ZAMORA!U334+PARIS!T339</f>
        <v>0</v>
      </c>
      <c r="S335" s="66">
        <v>1950</v>
      </c>
      <c r="T335" s="66">
        <v>29250</v>
      </c>
    </row>
    <row r="336" spans="2:20" ht="14.25" customHeight="1">
      <c r="B336" s="67">
        <v>103120530</v>
      </c>
      <c r="C336" s="141" t="s">
        <v>240</v>
      </c>
      <c r="D336" s="67" t="s">
        <v>44</v>
      </c>
      <c r="E336" s="75">
        <f>'ROSALPI '!E290+ZAMORA!F335+PARIS!F340</f>
        <v>4035</v>
      </c>
      <c r="F336" s="75">
        <f>'ROSALPI '!F290+ZAMORA!G335+PARIS!G340</f>
        <v>4812</v>
      </c>
      <c r="G336" s="75">
        <f>'ROSALPI '!G290+ZAMORA!H335+PARIS!H340</f>
        <v>6386</v>
      </c>
      <c r="H336" s="75">
        <f>'ROSALPI '!H290+ZAMORA!I335+PARIS!I340</f>
        <v>5251</v>
      </c>
      <c r="I336" s="75">
        <f>'ROSALPI '!I290+ZAMORA!J335+PARIS!J340</f>
        <v>4185</v>
      </c>
      <c r="J336" s="75">
        <f>'ROSALPI '!J290+ZAMORA!K335+PARIS!K340</f>
        <v>7165</v>
      </c>
      <c r="K336" s="77">
        <f t="shared" si="24"/>
        <v>5305.666666666667</v>
      </c>
      <c r="L336" s="81">
        <f>'ROSALPI '!L290+ZAMORA!M335+PARIS!M340</f>
        <v>4100</v>
      </c>
      <c r="M336" s="77">
        <f t="shared" si="25"/>
        <v>2652.8333333333308</v>
      </c>
      <c r="N336" s="77">
        <f t="shared" si="26"/>
        <v>5305.6666666666642</v>
      </c>
      <c r="O336" s="77" t="str">
        <f t="shared" si="27"/>
        <v>*</v>
      </c>
      <c r="P336" s="77">
        <f t="shared" si="28"/>
        <v>9727.0555555555529</v>
      </c>
      <c r="Q336" s="77">
        <f t="shared" si="29"/>
        <v>8279.8888888888869</v>
      </c>
      <c r="R336" s="83" t="e">
        <f>+'ROSALPI '!#REF!+ZAMORA!U335+PARIS!T340</f>
        <v>#REF!</v>
      </c>
      <c r="S336" s="66">
        <v>86</v>
      </c>
      <c r="T336" s="66">
        <v>0</v>
      </c>
    </row>
    <row r="337" spans="2:20" ht="14.25" customHeight="1">
      <c r="B337" s="67">
        <v>103113372</v>
      </c>
      <c r="C337" s="141" t="s">
        <v>313</v>
      </c>
      <c r="D337" s="67" t="s">
        <v>19</v>
      </c>
      <c r="E337" s="75" t="e">
        <f>'ROSALPI '!#REF!+ZAMORA!F336+PARIS!F341</f>
        <v>#REF!</v>
      </c>
      <c r="F337" s="75" t="e">
        <f>'ROSALPI '!#REF!+ZAMORA!G336+PARIS!G341</f>
        <v>#REF!</v>
      </c>
      <c r="G337" s="75" t="e">
        <f>'ROSALPI '!#REF!+ZAMORA!H336+PARIS!H341</f>
        <v>#REF!</v>
      </c>
      <c r="H337" s="75" t="e">
        <f>'ROSALPI '!#REF!+ZAMORA!I336+PARIS!I341</f>
        <v>#REF!</v>
      </c>
      <c r="I337" s="75" t="e">
        <f>'ROSALPI '!#REF!+ZAMORA!J336+PARIS!J341</f>
        <v>#REF!</v>
      </c>
      <c r="J337" s="75" t="e">
        <f>'ROSALPI '!#REF!+ZAMORA!K336+PARIS!K341</f>
        <v>#REF!</v>
      </c>
      <c r="K337" s="77" t="e">
        <f t="shared" ref="K337:K402" si="30">AVERAGE(E337,F337,G337,H337,I337,J337)</f>
        <v>#REF!</v>
      </c>
      <c r="L337" s="81" t="e">
        <f>'ROSALPI '!#REF!+ZAMORA!M336+PARIS!M341</f>
        <v>#REF!</v>
      </c>
      <c r="M337" s="77" t="e">
        <f t="shared" si="25"/>
        <v>#REF!</v>
      </c>
      <c r="N337" s="77" t="e">
        <f t="shared" si="26"/>
        <v>#REF!</v>
      </c>
      <c r="O337" s="77" t="e">
        <f t="shared" si="27"/>
        <v>#REF!</v>
      </c>
      <c r="P337" s="77" t="e">
        <f t="shared" si="28"/>
        <v>#REF!</v>
      </c>
      <c r="Q337" s="77" t="e">
        <f t="shared" si="29"/>
        <v>#REF!</v>
      </c>
      <c r="R337" s="83">
        <f>+'ROSALPI '!T292+ZAMORA!U336+PARIS!T341</f>
        <v>0</v>
      </c>
      <c r="S337" s="66">
        <v>0</v>
      </c>
      <c r="T337" s="66">
        <v>0</v>
      </c>
    </row>
    <row r="338" spans="2:20" ht="14.25" customHeight="1">
      <c r="B338" s="67">
        <v>103107197</v>
      </c>
      <c r="C338" s="67" t="s">
        <v>362</v>
      </c>
      <c r="D338" s="67" t="s">
        <v>44</v>
      </c>
      <c r="E338" s="75">
        <f>'ROSALPI '!E292+ZAMORA!F337+PARIS!F342</f>
        <v>469</v>
      </c>
      <c r="F338" s="75">
        <f>'ROSALPI '!F292+ZAMORA!G337+PARIS!G342</f>
        <v>0</v>
      </c>
      <c r="G338" s="75">
        <f>'ROSALPI '!G292+ZAMORA!H337+PARIS!H342</f>
        <v>0</v>
      </c>
      <c r="H338" s="75">
        <f>'ROSALPI '!H292+ZAMORA!I337+PARIS!I342</f>
        <v>0</v>
      </c>
      <c r="I338" s="75">
        <f>'ROSALPI '!I292+ZAMORA!J337+PARIS!J342</f>
        <v>0</v>
      </c>
      <c r="J338" s="75">
        <f>'ROSALPI '!J292+ZAMORA!K337+PARIS!K342</f>
        <v>8</v>
      </c>
      <c r="K338" s="77">
        <f t="shared" si="30"/>
        <v>79.5</v>
      </c>
      <c r="L338" s="81">
        <f>'ROSALPI '!L292+ZAMORA!M337+PARIS!M342</f>
        <v>204</v>
      </c>
      <c r="M338" s="77">
        <f t="shared" si="25"/>
        <v>39.749999999999957</v>
      </c>
      <c r="N338" s="77">
        <f t="shared" si="26"/>
        <v>79.499999999999957</v>
      </c>
      <c r="O338" s="77"/>
      <c r="P338" s="77">
        <f t="shared" si="28"/>
        <v>145.74999999999994</v>
      </c>
      <c r="Q338" s="77">
        <f t="shared" si="29"/>
        <v>-18.500000000000057</v>
      </c>
      <c r="R338" s="83" t="e">
        <f>+'ROSALPI '!#REF!+ZAMORA!U337+PARIS!T342</f>
        <v>#REF!</v>
      </c>
      <c r="S338" s="66">
        <v>37</v>
      </c>
      <c r="T338" s="66">
        <v>666000</v>
      </c>
    </row>
    <row r="339" spans="2:20" ht="14.25" customHeight="1">
      <c r="B339" s="75">
        <v>103112221</v>
      </c>
      <c r="C339" s="140" t="s">
        <v>405</v>
      </c>
      <c r="D339" s="75" t="s">
        <v>19</v>
      </c>
      <c r="E339" s="75" t="e">
        <f>'ROSALPI '!#REF!+ZAMORA!F338+PARIS!F343</f>
        <v>#REF!</v>
      </c>
      <c r="F339" s="75" t="e">
        <f>'ROSALPI '!#REF!+ZAMORA!G338+PARIS!G343</f>
        <v>#REF!</v>
      </c>
      <c r="G339" s="75" t="e">
        <f>'ROSALPI '!#REF!+ZAMORA!H338+PARIS!H343</f>
        <v>#REF!</v>
      </c>
      <c r="H339" s="75" t="e">
        <f>'ROSALPI '!#REF!+ZAMORA!I338+PARIS!I343</f>
        <v>#REF!</v>
      </c>
      <c r="I339" s="75" t="e">
        <f>'ROSALPI '!#REF!+ZAMORA!J338+PARIS!J343</f>
        <v>#REF!</v>
      </c>
      <c r="J339" s="75" t="e">
        <f>'ROSALPI '!#REF!+ZAMORA!K338+PARIS!K343</f>
        <v>#REF!</v>
      </c>
      <c r="K339" s="77" t="e">
        <f t="shared" si="30"/>
        <v>#REF!</v>
      </c>
      <c r="L339" s="81" t="e">
        <f>'ROSALPI '!#REF!+ZAMORA!M338+PARIS!M343</f>
        <v>#REF!</v>
      </c>
      <c r="M339" s="77" t="e">
        <f t="shared" si="25"/>
        <v>#REF!</v>
      </c>
      <c r="N339" s="77" t="e">
        <f t="shared" si="26"/>
        <v>#REF!</v>
      </c>
      <c r="O339" s="77" t="e">
        <f t="shared" si="27"/>
        <v>#REF!</v>
      </c>
      <c r="P339" s="77" t="e">
        <f t="shared" si="28"/>
        <v>#REF!</v>
      </c>
      <c r="Q339" s="77" t="e">
        <f t="shared" si="29"/>
        <v>#REF!</v>
      </c>
      <c r="R339" s="83">
        <f>+'ROSALPI '!T293+ZAMORA!U338+PARIS!T343</f>
        <v>10</v>
      </c>
      <c r="S339" s="66">
        <v>0</v>
      </c>
      <c r="T339" s="66">
        <v>0</v>
      </c>
    </row>
    <row r="340" spans="2:20" ht="14.25" customHeight="1">
      <c r="B340" s="67">
        <v>103112220</v>
      </c>
      <c r="C340" s="67" t="s">
        <v>166</v>
      </c>
      <c r="D340" s="67" t="s">
        <v>19</v>
      </c>
      <c r="E340" s="75">
        <f>'ROSALPI '!E293+ZAMORA!F339+PARIS!F344</f>
        <v>0</v>
      </c>
      <c r="F340" s="75">
        <f>'ROSALPI '!F293+ZAMORA!G339+PARIS!G344</f>
        <v>0</v>
      </c>
      <c r="G340" s="75">
        <f>'ROSALPI '!G293+ZAMORA!H339+PARIS!H344</f>
        <v>0</v>
      </c>
      <c r="H340" s="75">
        <f>'ROSALPI '!H293+ZAMORA!I339+PARIS!I344</f>
        <v>0</v>
      </c>
      <c r="I340" s="75">
        <f>'ROSALPI '!I293+ZAMORA!J339+PARIS!J344</f>
        <v>0</v>
      </c>
      <c r="J340" s="75">
        <f>'ROSALPI '!J293+ZAMORA!K339+PARIS!K344</f>
        <v>0</v>
      </c>
      <c r="K340" s="77">
        <f t="shared" si="30"/>
        <v>0</v>
      </c>
      <c r="L340" s="81">
        <f>'ROSALPI '!L293+ZAMORA!M339+PARIS!M344</f>
        <v>0</v>
      </c>
      <c r="M340" s="77">
        <f t="shared" si="25"/>
        <v>0</v>
      </c>
      <c r="N340" s="77">
        <f t="shared" si="26"/>
        <v>0</v>
      </c>
      <c r="O340" s="77" t="str">
        <f t="shared" si="27"/>
        <v/>
      </c>
      <c r="P340" s="77">
        <f t="shared" si="28"/>
        <v>0</v>
      </c>
      <c r="Q340" s="77">
        <f t="shared" si="29"/>
        <v>0</v>
      </c>
      <c r="R340" s="83" t="e">
        <f>+'ROSALPI '!#REF!+ZAMORA!U339+PARIS!T344</f>
        <v>#REF!</v>
      </c>
      <c r="S340" s="66">
        <v>0</v>
      </c>
      <c r="T340" s="66">
        <v>0</v>
      </c>
    </row>
    <row r="341" spans="2:20" ht="14.25" customHeight="1">
      <c r="B341" s="67">
        <v>103112224</v>
      </c>
      <c r="C341" s="78" t="s">
        <v>167</v>
      </c>
      <c r="D341" s="67" t="s">
        <v>19</v>
      </c>
      <c r="E341" s="75" t="e">
        <f>'ROSALPI '!#REF!+ZAMORA!F340+PARIS!F345</f>
        <v>#REF!</v>
      </c>
      <c r="F341" s="75" t="e">
        <f>'ROSALPI '!#REF!+ZAMORA!G340+PARIS!G345</f>
        <v>#REF!</v>
      </c>
      <c r="G341" s="75" t="e">
        <f>'ROSALPI '!#REF!+ZAMORA!H340+PARIS!H345</f>
        <v>#REF!</v>
      </c>
      <c r="H341" s="75" t="e">
        <f>'ROSALPI '!#REF!+ZAMORA!I340+PARIS!I345</f>
        <v>#REF!</v>
      </c>
      <c r="I341" s="75" t="e">
        <f>'ROSALPI '!#REF!+ZAMORA!J340+PARIS!J345</f>
        <v>#REF!</v>
      </c>
      <c r="J341" s="75" t="e">
        <f>'ROSALPI '!#REF!+ZAMORA!K340+PARIS!K345</f>
        <v>#REF!</v>
      </c>
      <c r="K341" s="77" t="e">
        <f t="shared" si="30"/>
        <v>#REF!</v>
      </c>
      <c r="L341" s="81" t="e">
        <f>'ROSALPI '!#REF!+ZAMORA!M340+PARIS!M345</f>
        <v>#REF!</v>
      </c>
      <c r="M341" s="77" t="e">
        <f t="shared" si="25"/>
        <v>#REF!</v>
      </c>
      <c r="N341" s="77" t="e">
        <f t="shared" si="26"/>
        <v>#REF!</v>
      </c>
      <c r="O341" s="77" t="e">
        <f t="shared" si="27"/>
        <v>#REF!</v>
      </c>
      <c r="P341" s="77" t="e">
        <f t="shared" si="28"/>
        <v>#REF!</v>
      </c>
      <c r="Q341" s="77" t="e">
        <f t="shared" si="29"/>
        <v>#REF!</v>
      </c>
      <c r="R341" s="83">
        <f>+'ROSALPI '!T294+ZAMORA!U340+PARIS!T345</f>
        <v>0</v>
      </c>
      <c r="S341" s="66">
        <v>0</v>
      </c>
      <c r="T341" s="66">
        <v>0</v>
      </c>
    </row>
    <row r="342" spans="2:20" ht="14.25" customHeight="1">
      <c r="B342" s="67">
        <v>103109160</v>
      </c>
      <c r="C342" s="67" t="s">
        <v>156</v>
      </c>
      <c r="D342" s="67" t="s">
        <v>44</v>
      </c>
      <c r="E342" s="75">
        <f>'ROSALPI '!E294+ZAMORA!F341+PARIS!F346</f>
        <v>1155</v>
      </c>
      <c r="F342" s="75">
        <f>'ROSALPI '!F294+ZAMORA!G341+PARIS!G346</f>
        <v>0</v>
      </c>
      <c r="G342" s="75">
        <f>'ROSALPI '!G294+ZAMORA!H341+PARIS!H346</f>
        <v>0</v>
      </c>
      <c r="H342" s="75">
        <f>'ROSALPI '!H294+ZAMORA!I341+PARIS!I346</f>
        <v>120</v>
      </c>
      <c r="I342" s="75">
        <f>'ROSALPI '!I294+ZAMORA!J341+PARIS!J346</f>
        <v>810</v>
      </c>
      <c r="J342" s="75">
        <f>'ROSALPI '!J294+ZAMORA!K341+PARIS!K346</f>
        <v>810</v>
      </c>
      <c r="K342" s="77">
        <f t="shared" si="30"/>
        <v>482.5</v>
      </c>
      <c r="L342" s="81">
        <f>'ROSALPI '!L294+ZAMORA!M341+PARIS!M346</f>
        <v>3970</v>
      </c>
      <c r="M342" s="77">
        <f t="shared" si="25"/>
        <v>241.24999999999977</v>
      </c>
      <c r="N342" s="77">
        <f t="shared" si="26"/>
        <v>482.49999999999977</v>
      </c>
      <c r="O342" s="77" t="str">
        <f t="shared" si="27"/>
        <v/>
      </c>
      <c r="P342" s="77">
        <f t="shared" si="28"/>
        <v>884.58333333333303</v>
      </c>
      <c r="Q342" s="77">
        <f t="shared" si="29"/>
        <v>-2844.166666666667</v>
      </c>
      <c r="R342" s="83" t="e">
        <f>+'ROSALPI '!#REF!+ZAMORA!U341+PARIS!T346</f>
        <v>#REF!</v>
      </c>
      <c r="S342" s="66">
        <v>40</v>
      </c>
      <c r="T342" s="66">
        <v>180000</v>
      </c>
    </row>
    <row r="343" spans="2:20" ht="14.25" customHeight="1">
      <c r="B343" s="67">
        <v>103112222</v>
      </c>
      <c r="C343" s="78" t="s">
        <v>287</v>
      </c>
      <c r="D343" s="76" t="s">
        <v>433</v>
      </c>
      <c r="E343" s="75" t="e">
        <f>'ROSALPI '!#REF!+ZAMORA!F342+PARIS!F347</f>
        <v>#REF!</v>
      </c>
      <c r="F343" s="75" t="e">
        <f>'ROSALPI '!#REF!+ZAMORA!G342+PARIS!G347</f>
        <v>#REF!</v>
      </c>
      <c r="G343" s="75" t="e">
        <f>'ROSALPI '!#REF!+ZAMORA!H342+PARIS!H347</f>
        <v>#REF!</v>
      </c>
      <c r="H343" s="75" t="e">
        <f>'ROSALPI '!#REF!+ZAMORA!I342+PARIS!I347</f>
        <v>#REF!</v>
      </c>
      <c r="I343" s="75" t="e">
        <f>'ROSALPI '!#REF!+ZAMORA!J342+PARIS!J347</f>
        <v>#REF!</v>
      </c>
      <c r="J343" s="75" t="e">
        <f>'ROSALPI '!#REF!+ZAMORA!K342+PARIS!K347</f>
        <v>#REF!</v>
      </c>
      <c r="K343" s="77" t="e">
        <f t="shared" si="30"/>
        <v>#REF!</v>
      </c>
      <c r="L343" s="81" t="e">
        <f>'ROSALPI '!#REF!+ZAMORA!M342+PARIS!M347</f>
        <v>#REF!</v>
      </c>
      <c r="M343" s="77" t="e">
        <f t="shared" si="25"/>
        <v>#REF!</v>
      </c>
      <c r="N343" s="77" t="e">
        <f t="shared" si="26"/>
        <v>#REF!</v>
      </c>
      <c r="O343" s="77" t="e">
        <f t="shared" si="27"/>
        <v>#REF!</v>
      </c>
      <c r="P343" s="77" t="e">
        <f t="shared" si="28"/>
        <v>#REF!</v>
      </c>
      <c r="Q343" s="77" t="e">
        <f t="shared" si="29"/>
        <v>#REF!</v>
      </c>
      <c r="R343" s="83" t="e">
        <f>+'ROSALPI '!#REF!+ZAMORA!U342+PARIS!T347</f>
        <v>#REF!</v>
      </c>
      <c r="S343" s="66">
        <v>0</v>
      </c>
      <c r="T343" s="66">
        <v>0</v>
      </c>
    </row>
    <row r="344" spans="2:20" ht="14.25" customHeight="1">
      <c r="B344" s="75">
        <v>103109161</v>
      </c>
      <c r="C344" s="75" t="s">
        <v>282</v>
      </c>
      <c r="D344" s="75" t="s">
        <v>44</v>
      </c>
      <c r="E344" s="75" t="e">
        <f>'ROSALPI '!#REF!+ZAMORA!F343+PARIS!F348</f>
        <v>#REF!</v>
      </c>
      <c r="F344" s="75" t="e">
        <f>'ROSALPI '!#REF!+ZAMORA!G343+PARIS!G348</f>
        <v>#REF!</v>
      </c>
      <c r="G344" s="75" t="e">
        <f>'ROSALPI '!#REF!+ZAMORA!H343+PARIS!H348</f>
        <v>#REF!</v>
      </c>
      <c r="H344" s="75" t="e">
        <f>'ROSALPI '!#REF!+ZAMORA!I343+PARIS!I348</f>
        <v>#REF!</v>
      </c>
      <c r="I344" s="75" t="e">
        <f>'ROSALPI '!#REF!+ZAMORA!J343+PARIS!J348</f>
        <v>#REF!</v>
      </c>
      <c r="J344" s="75" t="e">
        <f>'ROSALPI '!#REF!+ZAMORA!K343+PARIS!K348</f>
        <v>#REF!</v>
      </c>
      <c r="K344" s="77" t="e">
        <f t="shared" si="30"/>
        <v>#REF!</v>
      </c>
      <c r="L344" s="81" t="e">
        <f>'ROSALPI '!#REF!+ZAMORA!M343+PARIS!M348</f>
        <v>#REF!</v>
      </c>
      <c r="M344" s="77" t="e">
        <f t="shared" si="25"/>
        <v>#REF!</v>
      </c>
      <c r="N344" s="77" t="e">
        <f t="shared" si="26"/>
        <v>#REF!</v>
      </c>
      <c r="O344" s="77" t="e">
        <f t="shared" si="27"/>
        <v>#REF!</v>
      </c>
      <c r="P344" s="77" t="e">
        <f t="shared" si="28"/>
        <v>#REF!</v>
      </c>
      <c r="Q344" s="77" t="e">
        <f t="shared" si="29"/>
        <v>#REF!</v>
      </c>
      <c r="R344" s="83">
        <f>+'ROSALPI '!T295+ZAMORA!U343+PARIS!T348</f>
        <v>150</v>
      </c>
      <c r="S344" s="66">
        <v>0</v>
      </c>
      <c r="T344" s="66">
        <v>0</v>
      </c>
    </row>
    <row r="345" spans="2:20" ht="14.25" customHeight="1">
      <c r="B345" s="67">
        <v>103107200</v>
      </c>
      <c r="C345" s="67" t="s">
        <v>322</v>
      </c>
      <c r="D345" s="67" t="s">
        <v>44</v>
      </c>
      <c r="E345" s="75">
        <f>'ROSALPI '!E295+ZAMORA!F344+PARIS!F349</f>
        <v>0</v>
      </c>
      <c r="F345" s="75">
        <f>'ROSALPI '!F295+ZAMORA!G344+PARIS!G349</f>
        <v>0</v>
      </c>
      <c r="G345" s="75">
        <f>'ROSALPI '!G295+ZAMORA!H344+PARIS!H349</f>
        <v>0</v>
      </c>
      <c r="H345" s="75">
        <f>'ROSALPI '!H295+ZAMORA!I344+PARIS!I349</f>
        <v>0</v>
      </c>
      <c r="I345" s="75">
        <f>'ROSALPI '!I295+ZAMORA!J344+PARIS!J349</f>
        <v>0</v>
      </c>
      <c r="J345" s="75">
        <f>'ROSALPI '!J295+ZAMORA!K344+PARIS!K349</f>
        <v>0</v>
      </c>
      <c r="K345" s="77">
        <f t="shared" si="30"/>
        <v>0</v>
      </c>
      <c r="L345" s="81">
        <f>'ROSALPI '!L295+ZAMORA!M344+PARIS!M349</f>
        <v>0</v>
      </c>
      <c r="M345" s="77">
        <f t="shared" si="25"/>
        <v>0</v>
      </c>
      <c r="N345" s="77">
        <f t="shared" si="26"/>
        <v>0</v>
      </c>
      <c r="O345" s="77" t="str">
        <f t="shared" si="27"/>
        <v/>
      </c>
      <c r="P345" s="77">
        <f t="shared" si="28"/>
        <v>0</v>
      </c>
      <c r="Q345" s="77">
        <f t="shared" si="29"/>
        <v>0</v>
      </c>
      <c r="R345" s="83">
        <f>+'ROSALPI '!T296+ZAMORA!U344+PARIS!T349</f>
        <v>0</v>
      </c>
      <c r="S345" s="66">
        <v>64</v>
      </c>
      <c r="T345" s="66">
        <v>371200</v>
      </c>
    </row>
    <row r="346" spans="2:20" ht="14.25" customHeight="1">
      <c r="B346" s="67">
        <v>103107205</v>
      </c>
      <c r="C346" s="67" t="s">
        <v>130</v>
      </c>
      <c r="D346" s="67" t="s">
        <v>44</v>
      </c>
      <c r="E346" s="75" t="e">
        <f>'ROSALPI '!E296+ZAMORA!F345+PARIS!#REF!</f>
        <v>#REF!</v>
      </c>
      <c r="F346" s="75" t="e">
        <f>'ROSALPI '!F296+ZAMORA!G345+PARIS!#REF!</f>
        <v>#REF!</v>
      </c>
      <c r="G346" s="75" t="e">
        <f>'ROSALPI '!G296+ZAMORA!H345+PARIS!#REF!</f>
        <v>#REF!</v>
      </c>
      <c r="H346" s="75" t="e">
        <f>'ROSALPI '!H296+ZAMORA!I345+PARIS!#REF!</f>
        <v>#REF!</v>
      </c>
      <c r="I346" s="75" t="e">
        <f>'ROSALPI '!I296+ZAMORA!J345+PARIS!#REF!</f>
        <v>#REF!</v>
      </c>
      <c r="J346" s="75" t="e">
        <f>'ROSALPI '!J296+ZAMORA!K345+PARIS!#REF!</f>
        <v>#REF!</v>
      </c>
      <c r="K346" s="77" t="e">
        <f t="shared" si="30"/>
        <v>#REF!</v>
      </c>
      <c r="L346" s="81" t="e">
        <f>'ROSALPI '!L296+ZAMORA!M345+PARIS!#REF!</f>
        <v>#REF!</v>
      </c>
      <c r="M346" s="77" t="e">
        <f t="shared" si="25"/>
        <v>#REF!</v>
      </c>
      <c r="N346" s="77" t="e">
        <f t="shared" si="26"/>
        <v>#REF!</v>
      </c>
      <c r="O346" s="77" t="e">
        <f t="shared" si="27"/>
        <v>#REF!</v>
      </c>
      <c r="P346" s="77" t="e">
        <f t="shared" si="28"/>
        <v>#REF!</v>
      </c>
      <c r="Q346" s="77" t="e">
        <f t="shared" si="29"/>
        <v>#REF!</v>
      </c>
      <c r="R346" s="83" t="e">
        <f>+'ROSALPI '!T297+ZAMORA!U345+PARIS!#REF!</f>
        <v>#REF!</v>
      </c>
      <c r="S346" s="66">
        <v>121</v>
      </c>
      <c r="T346" s="66">
        <v>24200</v>
      </c>
    </row>
    <row r="347" spans="2:20" ht="14.25" customHeight="1">
      <c r="B347" s="75">
        <v>103112280</v>
      </c>
      <c r="C347" s="75" t="s">
        <v>476</v>
      </c>
      <c r="D347" s="75" t="s">
        <v>19</v>
      </c>
      <c r="E347" s="75" t="e">
        <f>'ROSALPI '!E297+ZAMORA!F346+PARIS!#REF!</f>
        <v>#REF!</v>
      </c>
      <c r="F347" s="75" t="e">
        <f>'ROSALPI '!F297+ZAMORA!G346+PARIS!#REF!</f>
        <v>#REF!</v>
      </c>
      <c r="G347" s="75" t="e">
        <f>'ROSALPI '!G297+ZAMORA!H346+PARIS!#REF!</f>
        <v>#REF!</v>
      </c>
      <c r="H347" s="75" t="e">
        <f>'ROSALPI '!H297+ZAMORA!I346+PARIS!#REF!</f>
        <v>#REF!</v>
      </c>
      <c r="I347" s="75" t="e">
        <f>'ROSALPI '!I297+ZAMORA!J346+PARIS!#REF!</f>
        <v>#REF!</v>
      </c>
      <c r="J347" s="75" t="e">
        <f>'ROSALPI '!J297+ZAMORA!K346+PARIS!#REF!</f>
        <v>#REF!</v>
      </c>
      <c r="K347" s="77" t="e">
        <f t="shared" si="30"/>
        <v>#REF!</v>
      </c>
      <c r="L347" s="81" t="e">
        <f>'ROSALPI '!L297+ZAMORA!M346+PARIS!#REF!</f>
        <v>#REF!</v>
      </c>
      <c r="M347" s="77" t="e">
        <f t="shared" ref="M347:M412" si="31">+K347*(0.0333333333333333)*$D$15</f>
        <v>#REF!</v>
      </c>
      <c r="N347" s="77" t="e">
        <f t="shared" ref="N347:N412" si="32">+M347+((K347/30)*$D$15)</f>
        <v>#REF!</v>
      </c>
      <c r="O347" s="77" t="e">
        <f t="shared" ref="O347:O412" si="33">IF(K347=0,"",IF(L347-N347&lt;=0,"*",""))</f>
        <v>#REF!</v>
      </c>
      <c r="P347" s="77" t="e">
        <f t="shared" ref="P347:P412" si="34">+M347+((K347/30)*$D$16)</f>
        <v>#REF!</v>
      </c>
      <c r="Q347" s="77" t="e">
        <f t="shared" ref="Q347:Q412" si="35">+(P347-M347)+(N347-L347)</f>
        <v>#REF!</v>
      </c>
      <c r="R347" s="83" t="e">
        <f>+'ROSALPI '!#REF!+ZAMORA!U346+PARIS!#REF!</f>
        <v>#REF!</v>
      </c>
      <c r="S347" s="66">
        <v>0</v>
      </c>
      <c r="T347" s="66">
        <v>0</v>
      </c>
    </row>
    <row r="348" spans="2:20" ht="14.25" customHeight="1">
      <c r="B348" s="75">
        <v>103107051</v>
      </c>
      <c r="C348" s="140" t="s">
        <v>406</v>
      </c>
      <c r="D348" s="75" t="s">
        <v>7</v>
      </c>
      <c r="E348" s="75" t="e">
        <f>'ROSALPI '!#REF!+ZAMORA!F347+PARIS!#REF!</f>
        <v>#REF!</v>
      </c>
      <c r="F348" s="75" t="e">
        <f>'ROSALPI '!#REF!+ZAMORA!G347+PARIS!#REF!</f>
        <v>#REF!</v>
      </c>
      <c r="G348" s="75" t="e">
        <f>'ROSALPI '!#REF!+ZAMORA!H347+PARIS!#REF!</f>
        <v>#REF!</v>
      </c>
      <c r="H348" s="75" t="e">
        <f>'ROSALPI '!#REF!+ZAMORA!I347+PARIS!#REF!</f>
        <v>#REF!</v>
      </c>
      <c r="I348" s="75" t="e">
        <f>'ROSALPI '!#REF!+ZAMORA!J347+PARIS!#REF!</f>
        <v>#REF!</v>
      </c>
      <c r="J348" s="75" t="e">
        <f>'ROSALPI '!#REF!+ZAMORA!K347+PARIS!#REF!</f>
        <v>#REF!</v>
      </c>
      <c r="K348" s="77" t="e">
        <f t="shared" si="30"/>
        <v>#REF!</v>
      </c>
      <c r="L348" s="81" t="e">
        <f>'ROSALPI '!#REF!+ZAMORA!M347+PARIS!#REF!</f>
        <v>#REF!</v>
      </c>
      <c r="M348" s="77" t="e">
        <f t="shared" si="31"/>
        <v>#REF!</v>
      </c>
      <c r="N348" s="77" t="e">
        <f t="shared" si="32"/>
        <v>#REF!</v>
      </c>
      <c r="O348" s="77" t="e">
        <f t="shared" si="33"/>
        <v>#REF!</v>
      </c>
      <c r="P348" s="77" t="e">
        <f t="shared" si="34"/>
        <v>#REF!</v>
      </c>
      <c r="Q348" s="77" t="e">
        <f t="shared" si="35"/>
        <v>#REF!</v>
      </c>
      <c r="R348" s="83" t="e">
        <f>+'ROSALPI '!#REF!+ZAMORA!U347+PARIS!#REF!</f>
        <v>#REF!</v>
      </c>
      <c r="S348" s="66">
        <v>0</v>
      </c>
      <c r="T348" s="66">
        <v>0</v>
      </c>
    </row>
    <row r="349" spans="2:20" ht="14.25" customHeight="1">
      <c r="B349" s="67">
        <v>103108235</v>
      </c>
      <c r="C349" s="67" t="s">
        <v>278</v>
      </c>
      <c r="D349" s="67" t="s">
        <v>44</v>
      </c>
      <c r="E349" s="75" t="e">
        <f>'ROSALPI '!#REF!+ZAMORA!F348+PARIS!#REF!</f>
        <v>#REF!</v>
      </c>
      <c r="F349" s="75" t="e">
        <f>'ROSALPI '!#REF!+ZAMORA!G348+PARIS!#REF!</f>
        <v>#REF!</v>
      </c>
      <c r="G349" s="75" t="e">
        <f>'ROSALPI '!#REF!+ZAMORA!H348+PARIS!#REF!</f>
        <v>#REF!</v>
      </c>
      <c r="H349" s="75" t="e">
        <f>'ROSALPI '!#REF!+ZAMORA!I348+PARIS!#REF!</f>
        <v>#REF!</v>
      </c>
      <c r="I349" s="75" t="e">
        <f>'ROSALPI '!#REF!+ZAMORA!J348+PARIS!#REF!</f>
        <v>#REF!</v>
      </c>
      <c r="J349" s="75" t="e">
        <f>'ROSALPI '!#REF!+ZAMORA!K348+PARIS!#REF!</f>
        <v>#REF!</v>
      </c>
      <c r="K349" s="77" t="e">
        <f t="shared" si="30"/>
        <v>#REF!</v>
      </c>
      <c r="L349" s="81" t="e">
        <f>'ROSALPI '!#REF!+ZAMORA!M348+PARIS!#REF!</f>
        <v>#REF!</v>
      </c>
      <c r="M349" s="77" t="e">
        <f t="shared" si="31"/>
        <v>#REF!</v>
      </c>
      <c r="N349" s="77" t="e">
        <f t="shared" si="32"/>
        <v>#REF!</v>
      </c>
      <c r="O349" s="77" t="e">
        <f t="shared" si="33"/>
        <v>#REF!</v>
      </c>
      <c r="P349" s="77" t="e">
        <f t="shared" si="34"/>
        <v>#REF!</v>
      </c>
      <c r="Q349" s="77" t="e">
        <f t="shared" si="35"/>
        <v>#REF!</v>
      </c>
      <c r="R349" s="83" t="e">
        <f>+'ROSALPI '!#REF!+ZAMORA!U348+PARIS!#REF!</f>
        <v>#REF!</v>
      </c>
      <c r="S349" s="66">
        <v>0</v>
      </c>
      <c r="T349" s="66">
        <v>0</v>
      </c>
    </row>
    <row r="350" spans="2:20" ht="14.25" customHeight="1">
      <c r="B350" s="67">
        <v>103108250</v>
      </c>
      <c r="C350" s="67" t="s">
        <v>142</v>
      </c>
      <c r="D350" s="67" t="s">
        <v>44</v>
      </c>
      <c r="E350" s="75" t="e">
        <f>'ROSALPI '!#REF!+ZAMORA!F349+PARIS!#REF!</f>
        <v>#REF!</v>
      </c>
      <c r="F350" s="75" t="e">
        <f>'ROSALPI '!#REF!+ZAMORA!G349+PARIS!#REF!</f>
        <v>#REF!</v>
      </c>
      <c r="G350" s="75" t="e">
        <f>'ROSALPI '!#REF!+ZAMORA!H349+PARIS!#REF!</f>
        <v>#REF!</v>
      </c>
      <c r="H350" s="75" t="e">
        <f>'ROSALPI '!#REF!+ZAMORA!I349+PARIS!#REF!</f>
        <v>#REF!</v>
      </c>
      <c r="I350" s="75" t="e">
        <f>'ROSALPI '!#REF!+ZAMORA!J349+PARIS!#REF!</f>
        <v>#REF!</v>
      </c>
      <c r="J350" s="75" t="e">
        <f>'ROSALPI '!#REF!+ZAMORA!K349+PARIS!#REF!</f>
        <v>#REF!</v>
      </c>
      <c r="K350" s="77" t="e">
        <f t="shared" si="30"/>
        <v>#REF!</v>
      </c>
      <c r="L350" s="81" t="e">
        <f>'ROSALPI '!#REF!+ZAMORA!M349+PARIS!#REF!</f>
        <v>#REF!</v>
      </c>
      <c r="M350" s="77" t="e">
        <f t="shared" si="31"/>
        <v>#REF!</v>
      </c>
      <c r="N350" s="77" t="e">
        <f t="shared" si="32"/>
        <v>#REF!</v>
      </c>
      <c r="O350" s="77" t="e">
        <f t="shared" si="33"/>
        <v>#REF!</v>
      </c>
      <c r="P350" s="77" t="e">
        <f t="shared" si="34"/>
        <v>#REF!</v>
      </c>
      <c r="Q350" s="77" t="e">
        <f t="shared" si="35"/>
        <v>#REF!</v>
      </c>
      <c r="R350" s="83" t="e">
        <f>+'ROSALPI '!#REF!+ZAMORA!U349+PARIS!#REF!</f>
        <v>#REF!</v>
      </c>
      <c r="S350" s="66">
        <v>0</v>
      </c>
      <c r="T350" s="66">
        <v>0</v>
      </c>
    </row>
    <row r="351" spans="2:20" ht="14.25" customHeight="1">
      <c r="B351" s="67">
        <v>103108255</v>
      </c>
      <c r="C351" s="67" t="s">
        <v>143</v>
      </c>
      <c r="D351" s="67" t="s">
        <v>44</v>
      </c>
      <c r="E351" s="75" t="e">
        <f>'ROSALPI '!#REF!+ZAMORA!#REF!+PARIS!#REF!</f>
        <v>#REF!</v>
      </c>
      <c r="F351" s="75" t="e">
        <f>'ROSALPI '!#REF!+ZAMORA!#REF!+PARIS!#REF!</f>
        <v>#REF!</v>
      </c>
      <c r="G351" s="75" t="e">
        <f>'ROSALPI '!#REF!+ZAMORA!#REF!+PARIS!#REF!</f>
        <v>#REF!</v>
      </c>
      <c r="H351" s="75" t="e">
        <f>'ROSALPI '!#REF!+ZAMORA!#REF!+PARIS!#REF!</f>
        <v>#REF!</v>
      </c>
      <c r="I351" s="75" t="e">
        <f>'ROSALPI '!#REF!+ZAMORA!#REF!+PARIS!#REF!</f>
        <v>#REF!</v>
      </c>
      <c r="J351" s="75" t="e">
        <f>'ROSALPI '!#REF!+ZAMORA!#REF!+PARIS!#REF!</f>
        <v>#REF!</v>
      </c>
      <c r="K351" s="77" t="e">
        <f t="shared" si="30"/>
        <v>#REF!</v>
      </c>
      <c r="L351" s="81" t="e">
        <f>'ROSALPI '!#REF!+ZAMORA!#REF!+PARIS!#REF!</f>
        <v>#REF!</v>
      </c>
      <c r="M351" s="77" t="e">
        <f t="shared" si="31"/>
        <v>#REF!</v>
      </c>
      <c r="N351" s="77" t="e">
        <f t="shared" si="32"/>
        <v>#REF!</v>
      </c>
      <c r="O351" s="77" t="e">
        <f t="shared" si="33"/>
        <v>#REF!</v>
      </c>
      <c r="P351" s="77" t="e">
        <f t="shared" si="34"/>
        <v>#REF!</v>
      </c>
      <c r="Q351" s="77" t="e">
        <f t="shared" si="35"/>
        <v>#REF!</v>
      </c>
      <c r="R351" s="83" t="e">
        <f>+'ROSALPI '!T298+ZAMORA!#REF!+PARIS!#REF!</f>
        <v>#REF!</v>
      </c>
      <c r="S351" s="66">
        <v>0</v>
      </c>
      <c r="T351" s="66">
        <v>0</v>
      </c>
    </row>
    <row r="352" spans="2:20" ht="14.25" customHeight="1">
      <c r="B352" s="67">
        <v>103104001</v>
      </c>
      <c r="C352" s="141" t="s">
        <v>75</v>
      </c>
      <c r="D352" s="67" t="s">
        <v>44</v>
      </c>
      <c r="E352" s="75" t="e">
        <f>'ROSALPI '!E298+ZAMORA!#REF!+PARIS!#REF!</f>
        <v>#REF!</v>
      </c>
      <c r="F352" s="75" t="e">
        <f>'ROSALPI '!F298+ZAMORA!#REF!+PARIS!#REF!</f>
        <v>#REF!</v>
      </c>
      <c r="G352" s="75" t="e">
        <f>'ROSALPI '!G298+ZAMORA!#REF!+PARIS!#REF!</f>
        <v>#REF!</v>
      </c>
      <c r="H352" s="75" t="e">
        <f>'ROSALPI '!H298+ZAMORA!#REF!+PARIS!#REF!</f>
        <v>#REF!</v>
      </c>
      <c r="I352" s="75" t="e">
        <f>'ROSALPI '!I298+ZAMORA!#REF!+PARIS!#REF!</f>
        <v>#REF!</v>
      </c>
      <c r="J352" s="75" t="e">
        <f>'ROSALPI '!J298+ZAMORA!#REF!+PARIS!#REF!</f>
        <v>#REF!</v>
      </c>
      <c r="K352" s="77" t="e">
        <f t="shared" si="30"/>
        <v>#REF!</v>
      </c>
      <c r="L352" s="81" t="e">
        <f>'ROSALPI '!L298+ZAMORA!#REF!+PARIS!#REF!</f>
        <v>#REF!</v>
      </c>
      <c r="M352" s="77" t="e">
        <f t="shared" si="31"/>
        <v>#REF!</v>
      </c>
      <c r="N352" s="77" t="e">
        <f t="shared" si="32"/>
        <v>#REF!</v>
      </c>
      <c r="O352" s="77" t="e">
        <f t="shared" si="33"/>
        <v>#REF!</v>
      </c>
      <c r="P352" s="77" t="e">
        <f t="shared" si="34"/>
        <v>#REF!</v>
      </c>
      <c r="Q352" s="77" t="e">
        <f t="shared" si="35"/>
        <v>#REF!</v>
      </c>
      <c r="R352" s="83" t="e">
        <f>+'ROSALPI '!T301+ZAMORA!#REF!+PARIS!#REF!</f>
        <v>#REF!</v>
      </c>
      <c r="S352" s="66">
        <v>1188</v>
      </c>
      <c r="T352" s="66">
        <v>0</v>
      </c>
    </row>
    <row r="353" spans="2:22" ht="15">
      <c r="B353" s="67">
        <v>1031264569</v>
      </c>
      <c r="C353" s="141" t="s">
        <v>499</v>
      </c>
      <c r="D353" s="67" t="s">
        <v>44</v>
      </c>
      <c r="E353" s="75" t="e">
        <f>'ROSALPI '!E299+ZAMORA!#REF!+PARIS!#REF!</f>
        <v>#REF!</v>
      </c>
      <c r="F353" s="75" t="e">
        <f>'ROSALPI '!F299+ZAMORA!#REF!+PARIS!#REF!</f>
        <v>#REF!</v>
      </c>
      <c r="G353" s="75" t="e">
        <f>'ROSALPI '!G299+ZAMORA!#REF!+PARIS!#REF!</f>
        <v>#REF!</v>
      </c>
      <c r="H353" s="75" t="e">
        <f>'ROSALPI '!H299+ZAMORA!#REF!+PARIS!#REF!</f>
        <v>#REF!</v>
      </c>
      <c r="I353" s="75" t="e">
        <f>'ROSALPI '!I299+ZAMORA!#REF!+PARIS!#REF!</f>
        <v>#REF!</v>
      </c>
      <c r="J353" s="75" t="e">
        <f>'ROSALPI '!J299+ZAMORA!#REF!+PARIS!#REF!</f>
        <v>#REF!</v>
      </c>
      <c r="K353" s="73" t="e">
        <f>AVERAGE(E353:J353,)</f>
        <v>#REF!</v>
      </c>
      <c r="L353" s="74">
        <v>60</v>
      </c>
      <c r="M353" s="77" t="e">
        <f t="shared" si="31"/>
        <v>#REF!</v>
      </c>
      <c r="N353" s="77" t="e">
        <f>+M353+((K353/30)*$D$15)</f>
        <v>#REF!</v>
      </c>
      <c r="O353" s="77" t="e">
        <f t="shared" si="33"/>
        <v>#REF!</v>
      </c>
      <c r="P353" s="77" t="e">
        <f t="shared" si="34"/>
        <v>#REF!</v>
      </c>
      <c r="Q353" s="77" t="e">
        <f>L353-K353</f>
        <v>#REF!</v>
      </c>
      <c r="R353" s="83">
        <v>0</v>
      </c>
      <c r="S353" s="77" t="e">
        <f>+(P353-M353)+(N353-L353)</f>
        <v>#REF!</v>
      </c>
      <c r="T353" s="153"/>
      <c r="U353" s="28"/>
      <c r="V353" s="29">
        <f>T353-U353</f>
        <v>0</v>
      </c>
    </row>
    <row r="354" spans="2:22" ht="15">
      <c r="B354" s="67">
        <v>103156248</v>
      </c>
      <c r="C354" s="141" t="s">
        <v>500</v>
      </c>
      <c r="D354" s="67" t="s">
        <v>44</v>
      </c>
      <c r="E354" s="75" t="e">
        <f>'ROSALPI '!E300+ZAMORA!#REF!+PARIS!#REF!</f>
        <v>#REF!</v>
      </c>
      <c r="F354" s="75" t="e">
        <f>'ROSALPI '!F300+ZAMORA!#REF!+PARIS!#REF!</f>
        <v>#REF!</v>
      </c>
      <c r="G354" s="75" t="e">
        <f>'ROSALPI '!G300+ZAMORA!#REF!+PARIS!#REF!</f>
        <v>#REF!</v>
      </c>
      <c r="H354" s="75" t="e">
        <f>'ROSALPI '!H300+ZAMORA!#REF!+PARIS!#REF!</f>
        <v>#REF!</v>
      </c>
      <c r="I354" s="75" t="e">
        <f>'ROSALPI '!I300+ZAMORA!#REF!+PARIS!#REF!</f>
        <v>#REF!</v>
      </c>
      <c r="J354" s="75" t="e">
        <f>'ROSALPI '!J300+ZAMORA!#REF!+PARIS!#REF!</f>
        <v>#REF!</v>
      </c>
      <c r="K354" s="73" t="e">
        <f>AVERAGE(E354:J354,)</f>
        <v>#REF!</v>
      </c>
      <c r="L354" s="74">
        <v>360</v>
      </c>
      <c r="M354" s="77" t="e">
        <f t="shared" si="31"/>
        <v>#REF!</v>
      </c>
      <c r="N354" s="77" t="e">
        <f>+M354+((K354/30)*$D$15)</f>
        <v>#REF!</v>
      </c>
      <c r="O354" s="77" t="e">
        <f t="shared" si="33"/>
        <v>#REF!</v>
      </c>
      <c r="P354" s="77" t="e">
        <f t="shared" si="34"/>
        <v>#REF!</v>
      </c>
      <c r="Q354" s="77" t="e">
        <f>L354-K354</f>
        <v>#REF!</v>
      </c>
      <c r="R354" s="83">
        <v>0</v>
      </c>
      <c r="S354" s="77" t="e">
        <f>+(P354-M354)+(N354-L354)</f>
        <v>#REF!</v>
      </c>
      <c r="T354" s="153"/>
      <c r="U354" s="28"/>
      <c r="V354" s="29">
        <f>T354-U354</f>
        <v>0</v>
      </c>
    </row>
    <row r="355" spans="2:22" ht="14.25" customHeight="1">
      <c r="B355" s="75">
        <v>103116076</v>
      </c>
      <c r="C355" s="75" t="s">
        <v>369</v>
      </c>
      <c r="D355" s="75" t="s">
        <v>19</v>
      </c>
      <c r="E355" s="75" t="e">
        <f>'ROSALPI '!E301+ZAMORA!#REF!+PARIS!#REF!</f>
        <v>#REF!</v>
      </c>
      <c r="F355" s="75" t="e">
        <f>'ROSALPI '!F301+ZAMORA!#REF!+PARIS!#REF!</f>
        <v>#REF!</v>
      </c>
      <c r="G355" s="75" t="e">
        <f>'ROSALPI '!G301+ZAMORA!#REF!+PARIS!#REF!</f>
        <v>#REF!</v>
      </c>
      <c r="H355" s="75" t="e">
        <f>'ROSALPI '!H301+ZAMORA!#REF!+PARIS!#REF!</f>
        <v>#REF!</v>
      </c>
      <c r="I355" s="75" t="e">
        <f>'ROSALPI '!I301+ZAMORA!#REF!+PARIS!#REF!</f>
        <v>#REF!</v>
      </c>
      <c r="J355" s="75" t="e">
        <f>'ROSALPI '!J301+ZAMORA!#REF!+PARIS!#REF!</f>
        <v>#REF!</v>
      </c>
      <c r="K355" s="77" t="e">
        <f t="shared" si="30"/>
        <v>#REF!</v>
      </c>
      <c r="L355" s="81" t="e">
        <f>'ROSALPI '!L301+ZAMORA!#REF!+PARIS!#REF!</f>
        <v>#REF!</v>
      </c>
      <c r="M355" s="77" t="e">
        <f t="shared" si="31"/>
        <v>#REF!</v>
      </c>
      <c r="N355" s="77" t="e">
        <f t="shared" si="32"/>
        <v>#REF!</v>
      </c>
      <c r="O355" s="77" t="e">
        <f t="shared" si="33"/>
        <v>#REF!</v>
      </c>
      <c r="P355" s="77" t="e">
        <f t="shared" si="34"/>
        <v>#REF!</v>
      </c>
      <c r="Q355" s="77" t="e">
        <f t="shared" si="35"/>
        <v>#REF!</v>
      </c>
      <c r="R355" s="83" t="e">
        <f>+'ROSALPI '!T302+ZAMORA!#REF!+PARIS!#REF!</f>
        <v>#REF!</v>
      </c>
      <c r="S355" s="66">
        <v>0</v>
      </c>
      <c r="T355" s="66">
        <v>0</v>
      </c>
    </row>
    <row r="356" spans="2:22" ht="15">
      <c r="B356" s="67">
        <v>103116090</v>
      </c>
      <c r="C356" s="67" t="s">
        <v>332</v>
      </c>
      <c r="D356" s="67" t="s">
        <v>19</v>
      </c>
      <c r="E356" s="75" t="e">
        <f>'ROSALPI '!E302+ZAMORA!#REF!+PARIS!#REF!</f>
        <v>#REF!</v>
      </c>
      <c r="F356" s="75" t="e">
        <f>'ROSALPI '!F302+ZAMORA!#REF!+PARIS!#REF!</f>
        <v>#REF!</v>
      </c>
      <c r="G356" s="75" t="e">
        <f>'ROSALPI '!G302+ZAMORA!#REF!+PARIS!#REF!</f>
        <v>#REF!</v>
      </c>
      <c r="H356" s="75" t="e">
        <f>'ROSALPI '!H302+ZAMORA!#REF!+PARIS!#REF!</f>
        <v>#REF!</v>
      </c>
      <c r="I356" s="75" t="e">
        <f>'ROSALPI '!I302+ZAMORA!#REF!+PARIS!#REF!</f>
        <v>#REF!</v>
      </c>
      <c r="J356" s="75" t="e">
        <f>'ROSALPI '!J302+ZAMORA!#REF!+PARIS!#REF!</f>
        <v>#REF!</v>
      </c>
      <c r="K356" s="77" t="e">
        <f t="shared" si="30"/>
        <v>#REF!</v>
      </c>
      <c r="L356" s="81" t="e">
        <f>'ROSALPI '!L302+ZAMORA!#REF!+PARIS!#REF!</f>
        <v>#REF!</v>
      </c>
      <c r="M356" s="77" t="e">
        <f t="shared" si="31"/>
        <v>#REF!</v>
      </c>
      <c r="N356" s="77" t="e">
        <f t="shared" si="32"/>
        <v>#REF!</v>
      </c>
      <c r="O356" s="77"/>
      <c r="P356" s="77" t="e">
        <f t="shared" si="34"/>
        <v>#REF!</v>
      </c>
      <c r="Q356" s="77" t="e">
        <f t="shared" si="35"/>
        <v>#REF!</v>
      </c>
      <c r="R356" s="83" t="e">
        <f>+'ROSALPI '!T303+ZAMORA!#REF!+PARIS!#REF!</f>
        <v>#REF!</v>
      </c>
      <c r="S356" s="66">
        <v>4563</v>
      </c>
      <c r="T356" s="66">
        <v>3650400</v>
      </c>
    </row>
    <row r="357" spans="2:22" ht="15">
      <c r="B357" s="67">
        <v>103110075</v>
      </c>
      <c r="C357" s="67" t="s">
        <v>160</v>
      </c>
      <c r="D357" s="67" t="s">
        <v>46</v>
      </c>
      <c r="E357" s="75" t="e">
        <f>'ROSALPI '!E303+ZAMORA!#REF!+PARIS!#REF!</f>
        <v>#REF!</v>
      </c>
      <c r="F357" s="75" t="e">
        <f>'ROSALPI '!F303+ZAMORA!#REF!+PARIS!#REF!</f>
        <v>#REF!</v>
      </c>
      <c r="G357" s="75" t="e">
        <f>'ROSALPI '!G303+ZAMORA!#REF!+PARIS!#REF!</f>
        <v>#REF!</v>
      </c>
      <c r="H357" s="75" t="e">
        <f>'ROSALPI '!H303+ZAMORA!#REF!+PARIS!#REF!</f>
        <v>#REF!</v>
      </c>
      <c r="I357" s="75" t="e">
        <f>'ROSALPI '!I303+ZAMORA!#REF!+PARIS!#REF!</f>
        <v>#REF!</v>
      </c>
      <c r="J357" s="75" t="e">
        <f>'ROSALPI '!J303+ZAMORA!#REF!+PARIS!#REF!</f>
        <v>#REF!</v>
      </c>
      <c r="K357" s="77" t="e">
        <f t="shared" si="30"/>
        <v>#REF!</v>
      </c>
      <c r="L357" s="81" t="e">
        <f>'ROSALPI '!L303+ZAMORA!#REF!+PARIS!#REF!</f>
        <v>#REF!</v>
      </c>
      <c r="M357" s="77" t="e">
        <f t="shared" si="31"/>
        <v>#REF!</v>
      </c>
      <c r="N357" s="77" t="e">
        <f t="shared" si="32"/>
        <v>#REF!</v>
      </c>
      <c r="O357" s="77" t="e">
        <f t="shared" si="33"/>
        <v>#REF!</v>
      </c>
      <c r="P357" s="77" t="e">
        <f t="shared" si="34"/>
        <v>#REF!</v>
      </c>
      <c r="Q357" s="77" t="e">
        <f t="shared" si="35"/>
        <v>#REF!</v>
      </c>
      <c r="R357" s="83" t="e">
        <f>+'ROSALPI '!#REF!+ZAMORA!#REF!+PARIS!#REF!</f>
        <v>#REF!</v>
      </c>
      <c r="S357" s="66">
        <v>756</v>
      </c>
      <c r="T357" s="66">
        <v>423360</v>
      </c>
    </row>
    <row r="358" spans="2:22" ht="15">
      <c r="B358" s="75">
        <v>103119021</v>
      </c>
      <c r="C358" s="140" t="s">
        <v>407</v>
      </c>
      <c r="D358" s="75" t="s">
        <v>26</v>
      </c>
      <c r="E358" s="75" t="e">
        <f>'ROSALPI '!#REF!+ZAMORA!#REF!+PARIS!#REF!</f>
        <v>#REF!</v>
      </c>
      <c r="F358" s="75" t="e">
        <f>'ROSALPI '!#REF!+ZAMORA!#REF!+PARIS!#REF!</f>
        <v>#REF!</v>
      </c>
      <c r="G358" s="75" t="e">
        <f>'ROSALPI '!#REF!+ZAMORA!#REF!+PARIS!#REF!</f>
        <v>#REF!</v>
      </c>
      <c r="H358" s="75" t="e">
        <f>'ROSALPI '!#REF!+ZAMORA!#REF!+PARIS!#REF!</f>
        <v>#REF!</v>
      </c>
      <c r="I358" s="75" t="e">
        <f>'ROSALPI '!#REF!+ZAMORA!#REF!+PARIS!#REF!</f>
        <v>#REF!</v>
      </c>
      <c r="J358" s="75" t="e">
        <f>'ROSALPI '!#REF!+ZAMORA!#REF!+PARIS!#REF!</f>
        <v>#REF!</v>
      </c>
      <c r="K358" s="77" t="e">
        <f t="shared" si="30"/>
        <v>#REF!</v>
      </c>
      <c r="L358" s="81" t="e">
        <f>'ROSALPI '!#REF!+ZAMORA!#REF!+PARIS!#REF!</f>
        <v>#REF!</v>
      </c>
      <c r="M358" s="77" t="e">
        <f t="shared" si="31"/>
        <v>#REF!</v>
      </c>
      <c r="N358" s="77" t="e">
        <f t="shared" si="32"/>
        <v>#REF!</v>
      </c>
      <c r="O358" s="77" t="e">
        <f t="shared" si="33"/>
        <v>#REF!</v>
      </c>
      <c r="P358" s="77" t="e">
        <f t="shared" si="34"/>
        <v>#REF!</v>
      </c>
      <c r="Q358" s="77" t="e">
        <f t="shared" si="35"/>
        <v>#REF!</v>
      </c>
      <c r="R358" s="83" t="e">
        <f>+'ROSALPI '!T304+ZAMORA!#REF!+PARIS!#REF!</f>
        <v>#REF!</v>
      </c>
      <c r="S358" s="66">
        <v>0</v>
      </c>
      <c r="T358" s="66">
        <v>0</v>
      </c>
    </row>
    <row r="359" spans="2:22" ht="15">
      <c r="B359" s="75">
        <v>103199996</v>
      </c>
      <c r="C359" s="144" t="s">
        <v>462</v>
      </c>
      <c r="D359" s="75" t="s">
        <v>44</v>
      </c>
      <c r="E359" s="75" t="e">
        <f>'ROSALPI '!E304+ZAMORA!#REF!+PARIS!#REF!</f>
        <v>#REF!</v>
      </c>
      <c r="F359" s="75" t="e">
        <f>'ROSALPI '!F304+ZAMORA!#REF!+PARIS!#REF!</f>
        <v>#REF!</v>
      </c>
      <c r="G359" s="75" t="e">
        <f>'ROSALPI '!G304+ZAMORA!#REF!+PARIS!#REF!</f>
        <v>#REF!</v>
      </c>
      <c r="H359" s="75" t="e">
        <f>'ROSALPI '!H304+ZAMORA!#REF!+PARIS!#REF!</f>
        <v>#REF!</v>
      </c>
      <c r="I359" s="75" t="e">
        <f>'ROSALPI '!I304+ZAMORA!#REF!+PARIS!#REF!</f>
        <v>#REF!</v>
      </c>
      <c r="J359" s="75" t="e">
        <f>'ROSALPI '!J304+ZAMORA!#REF!+PARIS!#REF!</f>
        <v>#REF!</v>
      </c>
      <c r="K359" s="77" t="e">
        <f t="shared" si="30"/>
        <v>#REF!</v>
      </c>
      <c r="L359" s="81" t="e">
        <f>'ROSALPI '!L304+ZAMORA!#REF!+PARIS!#REF!</f>
        <v>#REF!</v>
      </c>
      <c r="M359" s="77" t="e">
        <f t="shared" si="31"/>
        <v>#REF!</v>
      </c>
      <c r="N359" s="77" t="e">
        <f t="shared" si="32"/>
        <v>#REF!</v>
      </c>
      <c r="O359" s="77" t="e">
        <f t="shared" si="33"/>
        <v>#REF!</v>
      </c>
      <c r="P359" s="77" t="e">
        <f t="shared" si="34"/>
        <v>#REF!</v>
      </c>
      <c r="Q359" s="77" t="e">
        <f t="shared" si="35"/>
        <v>#REF!</v>
      </c>
      <c r="R359" s="83" t="e">
        <f>+'ROSALPI '!T305+ZAMORA!#REF!+PARIS!#REF!</f>
        <v>#REF!</v>
      </c>
      <c r="S359" s="66">
        <v>1976</v>
      </c>
      <c r="T359" s="66">
        <v>0</v>
      </c>
    </row>
    <row r="360" spans="2:22" ht="15">
      <c r="B360" s="75">
        <v>103199994</v>
      </c>
      <c r="C360" s="144" t="s">
        <v>463</v>
      </c>
      <c r="D360" s="75" t="s">
        <v>44</v>
      </c>
      <c r="E360" s="75" t="e">
        <f>'ROSALPI '!E305+ZAMORA!#REF!+PARIS!#REF!</f>
        <v>#REF!</v>
      </c>
      <c r="F360" s="75" t="e">
        <f>'ROSALPI '!F305+ZAMORA!#REF!+PARIS!#REF!</f>
        <v>#REF!</v>
      </c>
      <c r="G360" s="75" t="e">
        <f>'ROSALPI '!G305+ZAMORA!#REF!+PARIS!#REF!</f>
        <v>#REF!</v>
      </c>
      <c r="H360" s="75" t="e">
        <f>'ROSALPI '!H305+ZAMORA!#REF!+PARIS!#REF!</f>
        <v>#REF!</v>
      </c>
      <c r="I360" s="75" t="e">
        <f>'ROSALPI '!I305+ZAMORA!#REF!+PARIS!#REF!</f>
        <v>#REF!</v>
      </c>
      <c r="J360" s="75" t="e">
        <f>'ROSALPI '!J305+ZAMORA!#REF!+PARIS!#REF!</f>
        <v>#REF!</v>
      </c>
      <c r="K360" s="77" t="e">
        <f t="shared" si="30"/>
        <v>#REF!</v>
      </c>
      <c r="L360" s="81" t="e">
        <f>'ROSALPI '!L305+ZAMORA!#REF!+PARIS!#REF!</f>
        <v>#REF!</v>
      </c>
      <c r="M360" s="77" t="e">
        <f t="shared" si="31"/>
        <v>#REF!</v>
      </c>
      <c r="N360" s="77" t="e">
        <f t="shared" si="32"/>
        <v>#REF!</v>
      </c>
      <c r="O360" s="77" t="e">
        <f t="shared" si="33"/>
        <v>#REF!</v>
      </c>
      <c r="P360" s="77" t="e">
        <f t="shared" si="34"/>
        <v>#REF!</v>
      </c>
      <c r="Q360" s="77" t="e">
        <f t="shared" si="35"/>
        <v>#REF!</v>
      </c>
      <c r="R360" s="83" t="e">
        <f>+'ROSALPI '!T306+ZAMORA!#REF!+PARIS!#REF!</f>
        <v>#REF!</v>
      </c>
      <c r="S360" s="66">
        <v>1485</v>
      </c>
      <c r="T360" s="66">
        <v>891000</v>
      </c>
    </row>
    <row r="361" spans="2:22" ht="14.25" customHeight="1">
      <c r="B361" s="75">
        <v>103199993</v>
      </c>
      <c r="C361" s="144" t="s">
        <v>464</v>
      </c>
      <c r="D361" s="75" t="s">
        <v>44</v>
      </c>
      <c r="E361" s="75" t="e">
        <f>'ROSALPI '!E306+ZAMORA!#REF!+PARIS!#REF!</f>
        <v>#REF!</v>
      </c>
      <c r="F361" s="75" t="e">
        <f>'ROSALPI '!F306+ZAMORA!#REF!+PARIS!#REF!</f>
        <v>#REF!</v>
      </c>
      <c r="G361" s="75" t="e">
        <f>'ROSALPI '!G306+ZAMORA!#REF!+PARIS!#REF!</f>
        <v>#REF!</v>
      </c>
      <c r="H361" s="75" t="e">
        <f>'ROSALPI '!H306+ZAMORA!#REF!+PARIS!#REF!</f>
        <v>#REF!</v>
      </c>
      <c r="I361" s="75" t="e">
        <f>'ROSALPI '!I306+ZAMORA!#REF!+PARIS!#REF!</f>
        <v>#REF!</v>
      </c>
      <c r="J361" s="75" t="e">
        <f>'ROSALPI '!J306+ZAMORA!#REF!+PARIS!#REF!</f>
        <v>#REF!</v>
      </c>
      <c r="K361" s="77" t="e">
        <f t="shared" si="30"/>
        <v>#REF!</v>
      </c>
      <c r="L361" s="81" t="e">
        <f>'ROSALPI '!L306+ZAMORA!#REF!+PARIS!#REF!</f>
        <v>#REF!</v>
      </c>
      <c r="M361" s="77" t="e">
        <f t="shared" si="31"/>
        <v>#REF!</v>
      </c>
      <c r="N361" s="77" t="e">
        <f t="shared" si="32"/>
        <v>#REF!</v>
      </c>
      <c r="O361" s="77" t="e">
        <f t="shared" si="33"/>
        <v>#REF!</v>
      </c>
      <c r="P361" s="77" t="e">
        <f t="shared" si="34"/>
        <v>#REF!</v>
      </c>
      <c r="Q361" s="77" t="e">
        <f t="shared" si="35"/>
        <v>#REF!</v>
      </c>
      <c r="R361" s="83" t="e">
        <f>+'ROSALPI '!T307+ZAMORA!#REF!+PARIS!#REF!</f>
        <v>#REF!</v>
      </c>
      <c r="S361" s="66">
        <v>1800</v>
      </c>
      <c r="T361" s="66">
        <v>540000</v>
      </c>
    </row>
    <row r="362" spans="2:22" ht="15">
      <c r="B362" s="75">
        <v>103199992</v>
      </c>
      <c r="C362" s="144" t="s">
        <v>465</v>
      </c>
      <c r="D362" s="75" t="s">
        <v>44</v>
      </c>
      <c r="E362" s="75" t="e">
        <f>'ROSALPI '!E307+ZAMORA!#REF!+PARIS!#REF!</f>
        <v>#REF!</v>
      </c>
      <c r="F362" s="75" t="e">
        <f>'ROSALPI '!F307+ZAMORA!#REF!+PARIS!#REF!</f>
        <v>#REF!</v>
      </c>
      <c r="G362" s="75" t="e">
        <f>'ROSALPI '!G307+ZAMORA!#REF!+PARIS!#REF!</f>
        <v>#REF!</v>
      </c>
      <c r="H362" s="75" t="e">
        <f>'ROSALPI '!H307+ZAMORA!#REF!+PARIS!#REF!</f>
        <v>#REF!</v>
      </c>
      <c r="I362" s="75" t="e">
        <f>'ROSALPI '!I307+ZAMORA!#REF!+PARIS!#REF!</f>
        <v>#REF!</v>
      </c>
      <c r="J362" s="75" t="e">
        <f>'ROSALPI '!J307+ZAMORA!#REF!+PARIS!#REF!</f>
        <v>#REF!</v>
      </c>
      <c r="K362" s="77" t="e">
        <f t="shared" si="30"/>
        <v>#REF!</v>
      </c>
      <c r="L362" s="81" t="e">
        <f>'ROSALPI '!L307+ZAMORA!#REF!+PARIS!#REF!</f>
        <v>#REF!</v>
      </c>
      <c r="M362" s="77" t="e">
        <f t="shared" si="31"/>
        <v>#REF!</v>
      </c>
      <c r="N362" s="77" t="e">
        <f t="shared" si="32"/>
        <v>#REF!</v>
      </c>
      <c r="O362" s="77" t="e">
        <f t="shared" si="33"/>
        <v>#REF!</v>
      </c>
      <c r="P362" s="77" t="e">
        <f t="shared" si="34"/>
        <v>#REF!</v>
      </c>
      <c r="Q362" s="77" t="e">
        <f t="shared" si="35"/>
        <v>#REF!</v>
      </c>
      <c r="R362" s="83" t="e">
        <f>+'ROSALPI '!T308+ZAMORA!#REF!+PARIS!#REF!</f>
        <v>#REF!</v>
      </c>
      <c r="S362" s="66">
        <v>1890</v>
      </c>
      <c r="T362" s="66">
        <v>283500</v>
      </c>
    </row>
    <row r="363" spans="2:22" ht="15">
      <c r="B363" s="75">
        <v>103115035</v>
      </c>
      <c r="C363" s="75" t="s">
        <v>408</v>
      </c>
      <c r="D363" s="75" t="s">
        <v>11</v>
      </c>
      <c r="E363" s="75" t="e">
        <f>'ROSALPI '!E308+ZAMORA!#REF!+PARIS!#REF!</f>
        <v>#REF!</v>
      </c>
      <c r="F363" s="75" t="e">
        <f>'ROSALPI '!F308+ZAMORA!#REF!+PARIS!#REF!</f>
        <v>#REF!</v>
      </c>
      <c r="G363" s="75" t="e">
        <f>'ROSALPI '!G308+ZAMORA!#REF!+PARIS!#REF!</f>
        <v>#REF!</v>
      </c>
      <c r="H363" s="75" t="e">
        <f>'ROSALPI '!H308+ZAMORA!#REF!+PARIS!#REF!</f>
        <v>#REF!</v>
      </c>
      <c r="I363" s="75" t="e">
        <f>'ROSALPI '!I308+ZAMORA!#REF!+PARIS!#REF!</f>
        <v>#REF!</v>
      </c>
      <c r="J363" s="75" t="e">
        <f>'ROSALPI '!J308+ZAMORA!#REF!+PARIS!#REF!</f>
        <v>#REF!</v>
      </c>
      <c r="K363" s="77" t="e">
        <f t="shared" si="30"/>
        <v>#REF!</v>
      </c>
      <c r="L363" s="81" t="e">
        <f>'ROSALPI '!L308+ZAMORA!#REF!+PARIS!#REF!</f>
        <v>#REF!</v>
      </c>
      <c r="M363" s="77" t="e">
        <f t="shared" si="31"/>
        <v>#REF!</v>
      </c>
      <c r="N363" s="77" t="e">
        <f t="shared" si="32"/>
        <v>#REF!</v>
      </c>
      <c r="O363" s="77" t="e">
        <f t="shared" si="33"/>
        <v>#REF!</v>
      </c>
      <c r="P363" s="77" t="e">
        <f t="shared" si="34"/>
        <v>#REF!</v>
      </c>
      <c r="Q363" s="77" t="e">
        <f t="shared" si="35"/>
        <v>#REF!</v>
      </c>
      <c r="R363" s="83" t="e">
        <f>+'ROSALPI '!T309+ZAMORA!#REF!+PARIS!#REF!</f>
        <v>#REF!</v>
      </c>
      <c r="S363" s="66">
        <v>0</v>
      </c>
      <c r="T363" s="66">
        <v>0</v>
      </c>
    </row>
    <row r="364" spans="2:22" ht="15">
      <c r="B364" s="67">
        <v>103108261</v>
      </c>
      <c r="C364" s="67" t="s">
        <v>144</v>
      </c>
      <c r="D364" s="67" t="s">
        <v>44</v>
      </c>
      <c r="E364" s="75" t="e">
        <f>'ROSALPI '!E309+ZAMORA!#REF!+PARIS!#REF!</f>
        <v>#REF!</v>
      </c>
      <c r="F364" s="75" t="e">
        <f>'ROSALPI '!F309+ZAMORA!#REF!+PARIS!#REF!</f>
        <v>#REF!</v>
      </c>
      <c r="G364" s="75" t="e">
        <f>'ROSALPI '!G309+ZAMORA!#REF!+PARIS!#REF!</f>
        <v>#REF!</v>
      </c>
      <c r="H364" s="75" t="e">
        <f>'ROSALPI '!H309+ZAMORA!#REF!+PARIS!#REF!</f>
        <v>#REF!</v>
      </c>
      <c r="I364" s="75" t="e">
        <f>'ROSALPI '!I309+ZAMORA!#REF!+PARIS!#REF!</f>
        <v>#REF!</v>
      </c>
      <c r="J364" s="75" t="e">
        <f>'ROSALPI '!J309+ZAMORA!#REF!+PARIS!#REF!</f>
        <v>#REF!</v>
      </c>
      <c r="K364" s="77" t="e">
        <f t="shared" si="30"/>
        <v>#REF!</v>
      </c>
      <c r="L364" s="81" t="e">
        <f>'ROSALPI '!L309+ZAMORA!#REF!+PARIS!#REF!</f>
        <v>#REF!</v>
      </c>
      <c r="M364" s="77" t="e">
        <f t="shared" si="31"/>
        <v>#REF!</v>
      </c>
      <c r="N364" s="77" t="e">
        <f t="shared" si="32"/>
        <v>#REF!</v>
      </c>
      <c r="O364" s="77" t="e">
        <f t="shared" si="33"/>
        <v>#REF!</v>
      </c>
      <c r="P364" s="77" t="e">
        <f t="shared" si="34"/>
        <v>#REF!</v>
      </c>
      <c r="Q364" s="77" t="e">
        <f t="shared" si="35"/>
        <v>#REF!</v>
      </c>
      <c r="R364" s="83" t="e">
        <f>+'ROSALPI '!T310+ZAMORA!#REF!+PARIS!#REF!</f>
        <v>#REF!</v>
      </c>
      <c r="S364" s="66">
        <v>245</v>
      </c>
      <c r="T364" s="66">
        <v>2548000</v>
      </c>
    </row>
    <row r="365" spans="2:22" ht="15">
      <c r="B365" s="75">
        <v>103117108</v>
      </c>
      <c r="C365" s="142" t="s">
        <v>409</v>
      </c>
      <c r="D365" s="75" t="s">
        <v>11</v>
      </c>
      <c r="E365" s="75" t="e">
        <f>'ROSALPI '!E310+ZAMORA!#REF!+PARIS!#REF!</f>
        <v>#REF!</v>
      </c>
      <c r="F365" s="75" t="e">
        <f>'ROSALPI '!F310+ZAMORA!#REF!+PARIS!#REF!</f>
        <v>#REF!</v>
      </c>
      <c r="G365" s="75" t="e">
        <f>'ROSALPI '!G310+ZAMORA!#REF!+PARIS!#REF!</f>
        <v>#REF!</v>
      </c>
      <c r="H365" s="75" t="e">
        <f>'ROSALPI '!H310+ZAMORA!#REF!+PARIS!#REF!</f>
        <v>#REF!</v>
      </c>
      <c r="I365" s="75" t="e">
        <f>'ROSALPI '!I310+ZAMORA!#REF!+PARIS!#REF!</f>
        <v>#REF!</v>
      </c>
      <c r="J365" s="75" t="e">
        <f>'ROSALPI '!J310+ZAMORA!#REF!+PARIS!#REF!</f>
        <v>#REF!</v>
      </c>
      <c r="K365" s="77" t="e">
        <f t="shared" si="30"/>
        <v>#REF!</v>
      </c>
      <c r="L365" s="81" t="e">
        <f>'ROSALPI '!L310+ZAMORA!#REF!+PARIS!#REF!</f>
        <v>#REF!</v>
      </c>
      <c r="M365" s="77" t="e">
        <f t="shared" si="31"/>
        <v>#REF!</v>
      </c>
      <c r="N365" s="77" t="e">
        <f t="shared" si="32"/>
        <v>#REF!</v>
      </c>
      <c r="O365" s="77" t="e">
        <f t="shared" si="33"/>
        <v>#REF!</v>
      </c>
      <c r="P365" s="77" t="e">
        <f t="shared" si="34"/>
        <v>#REF!</v>
      </c>
      <c r="Q365" s="77" t="e">
        <f t="shared" si="35"/>
        <v>#REF!</v>
      </c>
      <c r="R365" s="83" t="e">
        <f>+'ROSALPI '!#REF!+ZAMORA!#REF!+PARIS!#REF!</f>
        <v>#REF!</v>
      </c>
      <c r="S365" s="66">
        <v>0</v>
      </c>
      <c r="T365" s="66">
        <v>0</v>
      </c>
    </row>
    <row r="366" spans="2:22" ht="15">
      <c r="B366" s="75">
        <v>103112816</v>
      </c>
      <c r="C366" s="140" t="s">
        <v>410</v>
      </c>
      <c r="D366" s="75" t="s">
        <v>6</v>
      </c>
      <c r="E366" s="75" t="e">
        <f>'ROSALPI '!#REF!+ZAMORA!#REF!+PARIS!#REF!</f>
        <v>#REF!</v>
      </c>
      <c r="F366" s="75" t="e">
        <f>'ROSALPI '!#REF!+ZAMORA!#REF!+PARIS!#REF!</f>
        <v>#REF!</v>
      </c>
      <c r="G366" s="75" t="e">
        <f>'ROSALPI '!#REF!+ZAMORA!#REF!+PARIS!#REF!</f>
        <v>#REF!</v>
      </c>
      <c r="H366" s="75" t="e">
        <f>'ROSALPI '!#REF!+ZAMORA!#REF!+PARIS!#REF!</f>
        <v>#REF!</v>
      </c>
      <c r="I366" s="75" t="e">
        <f>'ROSALPI '!#REF!+ZAMORA!#REF!+PARIS!#REF!</f>
        <v>#REF!</v>
      </c>
      <c r="J366" s="75" t="e">
        <f>'ROSALPI '!#REF!+ZAMORA!#REF!+PARIS!#REF!</f>
        <v>#REF!</v>
      </c>
      <c r="K366" s="77" t="e">
        <f t="shared" si="30"/>
        <v>#REF!</v>
      </c>
      <c r="L366" s="81" t="e">
        <f>'ROSALPI '!#REF!+ZAMORA!#REF!+PARIS!#REF!</f>
        <v>#REF!</v>
      </c>
      <c r="M366" s="77" t="e">
        <f t="shared" si="31"/>
        <v>#REF!</v>
      </c>
      <c r="N366" s="77" t="e">
        <f t="shared" si="32"/>
        <v>#REF!</v>
      </c>
      <c r="O366" s="77" t="e">
        <f t="shared" si="33"/>
        <v>#REF!</v>
      </c>
      <c r="P366" s="77" t="e">
        <f t="shared" si="34"/>
        <v>#REF!</v>
      </c>
      <c r="Q366" s="77" t="e">
        <f t="shared" si="35"/>
        <v>#REF!</v>
      </c>
      <c r="R366" s="83" t="e">
        <f>+'ROSALPI '!T311+ZAMORA!#REF!+PARIS!#REF!</f>
        <v>#REF!</v>
      </c>
      <c r="S366" s="66">
        <v>0</v>
      </c>
      <c r="T366" s="66">
        <v>0</v>
      </c>
    </row>
    <row r="367" spans="2:22" ht="15">
      <c r="B367" s="67">
        <v>103113165</v>
      </c>
      <c r="C367" s="67" t="s">
        <v>172</v>
      </c>
      <c r="D367" s="76" t="s">
        <v>444</v>
      </c>
      <c r="E367" s="75" t="e">
        <f>'ROSALPI '!E311+ZAMORA!#REF!+PARIS!#REF!</f>
        <v>#REF!</v>
      </c>
      <c r="F367" s="75" t="e">
        <f>'ROSALPI '!F311+ZAMORA!#REF!+PARIS!#REF!</f>
        <v>#REF!</v>
      </c>
      <c r="G367" s="75" t="e">
        <f>'ROSALPI '!G311+ZAMORA!#REF!+PARIS!#REF!</f>
        <v>#REF!</v>
      </c>
      <c r="H367" s="75" t="e">
        <f>'ROSALPI '!H311+ZAMORA!#REF!+PARIS!#REF!</f>
        <v>#REF!</v>
      </c>
      <c r="I367" s="75" t="e">
        <f>'ROSALPI '!I311+ZAMORA!#REF!+PARIS!#REF!</f>
        <v>#REF!</v>
      </c>
      <c r="J367" s="75" t="e">
        <f>'ROSALPI '!J311+ZAMORA!#REF!+PARIS!#REF!</f>
        <v>#REF!</v>
      </c>
      <c r="K367" s="77" t="e">
        <f t="shared" si="30"/>
        <v>#REF!</v>
      </c>
      <c r="L367" s="81" t="e">
        <f>'ROSALPI '!L311+ZAMORA!#REF!+PARIS!#REF!</f>
        <v>#REF!</v>
      </c>
      <c r="M367" s="77" t="e">
        <f t="shared" si="31"/>
        <v>#REF!</v>
      </c>
      <c r="N367" s="77" t="e">
        <f t="shared" si="32"/>
        <v>#REF!</v>
      </c>
      <c r="O367" s="77" t="e">
        <f t="shared" si="33"/>
        <v>#REF!</v>
      </c>
      <c r="P367" s="77" t="e">
        <f t="shared" si="34"/>
        <v>#REF!</v>
      </c>
      <c r="Q367" s="77" t="e">
        <f t="shared" si="35"/>
        <v>#REF!</v>
      </c>
      <c r="R367" s="83" t="e">
        <f>+'ROSALPI '!T312+ZAMORA!#REF!+PARIS!#REF!</f>
        <v>#REF!</v>
      </c>
      <c r="S367" s="66">
        <v>3500</v>
      </c>
      <c r="T367" s="66">
        <v>126000</v>
      </c>
    </row>
    <row r="368" spans="2:22" ht="15">
      <c r="B368" s="67">
        <v>103105090</v>
      </c>
      <c r="C368" s="67" t="s">
        <v>116</v>
      </c>
      <c r="D368" s="67" t="s">
        <v>44</v>
      </c>
      <c r="E368" s="75" t="e">
        <f>'ROSALPI '!E312+ZAMORA!#REF!+PARIS!#REF!</f>
        <v>#REF!</v>
      </c>
      <c r="F368" s="75" t="e">
        <f>'ROSALPI '!F312+ZAMORA!#REF!+PARIS!#REF!</f>
        <v>#REF!</v>
      </c>
      <c r="G368" s="75" t="e">
        <f>'ROSALPI '!G312+ZAMORA!#REF!+PARIS!#REF!</f>
        <v>#REF!</v>
      </c>
      <c r="H368" s="75" t="e">
        <f>'ROSALPI '!H312+ZAMORA!#REF!+PARIS!#REF!</f>
        <v>#REF!</v>
      </c>
      <c r="I368" s="75" t="e">
        <f>'ROSALPI '!I312+ZAMORA!#REF!+PARIS!#REF!</f>
        <v>#REF!</v>
      </c>
      <c r="J368" s="75" t="e">
        <f>'ROSALPI '!J312+ZAMORA!#REF!+PARIS!#REF!</f>
        <v>#REF!</v>
      </c>
      <c r="K368" s="77" t="e">
        <f t="shared" si="30"/>
        <v>#REF!</v>
      </c>
      <c r="L368" s="81" t="e">
        <f>'ROSALPI '!L312+ZAMORA!#REF!+PARIS!#REF!</f>
        <v>#REF!</v>
      </c>
      <c r="M368" s="77" t="e">
        <f t="shared" si="31"/>
        <v>#REF!</v>
      </c>
      <c r="N368" s="77" t="e">
        <f t="shared" si="32"/>
        <v>#REF!</v>
      </c>
      <c r="O368" s="77" t="e">
        <f t="shared" si="33"/>
        <v>#REF!</v>
      </c>
      <c r="P368" s="77" t="e">
        <f t="shared" si="34"/>
        <v>#REF!</v>
      </c>
      <c r="Q368" s="77" t="e">
        <f t="shared" si="35"/>
        <v>#REF!</v>
      </c>
      <c r="R368" s="83" t="e">
        <f>+'ROSALPI '!T313+ZAMORA!#REF!+PARIS!#REF!</f>
        <v>#REF!</v>
      </c>
      <c r="S368" s="66">
        <v>421</v>
      </c>
      <c r="T368" s="66">
        <v>336800</v>
      </c>
    </row>
    <row r="369" spans="2:20" ht="15">
      <c r="B369" s="67">
        <v>103106244</v>
      </c>
      <c r="C369" s="67" t="s">
        <v>265</v>
      </c>
      <c r="D369" s="76" t="s">
        <v>445</v>
      </c>
      <c r="E369" s="75" t="e">
        <f>'ROSALPI '!E313+ZAMORA!#REF!+PARIS!#REF!</f>
        <v>#REF!</v>
      </c>
      <c r="F369" s="75" t="e">
        <f>'ROSALPI '!F313+ZAMORA!#REF!+PARIS!#REF!</f>
        <v>#REF!</v>
      </c>
      <c r="G369" s="75" t="e">
        <f>'ROSALPI '!G313+ZAMORA!#REF!+PARIS!#REF!</f>
        <v>#REF!</v>
      </c>
      <c r="H369" s="75" t="e">
        <f>'ROSALPI '!H313+ZAMORA!#REF!+PARIS!#REF!</f>
        <v>#REF!</v>
      </c>
      <c r="I369" s="75" t="e">
        <f>'ROSALPI '!I313+ZAMORA!#REF!+PARIS!#REF!</f>
        <v>#REF!</v>
      </c>
      <c r="J369" s="75" t="e">
        <f>'ROSALPI '!J313+ZAMORA!#REF!+PARIS!#REF!</f>
        <v>#REF!</v>
      </c>
      <c r="K369" s="77" t="e">
        <f t="shared" si="30"/>
        <v>#REF!</v>
      </c>
      <c r="L369" s="81" t="e">
        <f>'ROSALPI '!L313+ZAMORA!#REF!+PARIS!#REF!</f>
        <v>#REF!</v>
      </c>
      <c r="M369" s="77" t="e">
        <f t="shared" si="31"/>
        <v>#REF!</v>
      </c>
      <c r="N369" s="77" t="e">
        <f t="shared" si="32"/>
        <v>#REF!</v>
      </c>
      <c r="O369" s="77" t="e">
        <f t="shared" si="33"/>
        <v>#REF!</v>
      </c>
      <c r="P369" s="77" t="e">
        <f t="shared" si="34"/>
        <v>#REF!</v>
      </c>
      <c r="Q369" s="77" t="e">
        <f t="shared" si="35"/>
        <v>#REF!</v>
      </c>
      <c r="R369" s="83" t="e">
        <f>+'ROSALPI '!T314+ZAMORA!#REF!+PARIS!#REF!</f>
        <v>#REF!</v>
      </c>
      <c r="S369" s="66">
        <v>0</v>
      </c>
      <c r="T369" s="66">
        <v>0</v>
      </c>
    </row>
    <row r="370" spans="2:20" ht="15">
      <c r="B370" s="67">
        <v>103113019</v>
      </c>
      <c r="C370" s="78" t="s">
        <v>343</v>
      </c>
      <c r="D370" s="67" t="s">
        <v>14</v>
      </c>
      <c r="E370" s="75" t="e">
        <f>'ROSALPI '!E314+ZAMORA!#REF!+PARIS!#REF!</f>
        <v>#REF!</v>
      </c>
      <c r="F370" s="75" t="e">
        <f>'ROSALPI '!F314+ZAMORA!#REF!+PARIS!#REF!</f>
        <v>#REF!</v>
      </c>
      <c r="G370" s="75" t="e">
        <f>'ROSALPI '!G314+ZAMORA!#REF!+PARIS!#REF!</f>
        <v>#REF!</v>
      </c>
      <c r="H370" s="75" t="e">
        <f>'ROSALPI '!H314+ZAMORA!#REF!+PARIS!#REF!</f>
        <v>#REF!</v>
      </c>
      <c r="I370" s="75" t="e">
        <f>'ROSALPI '!I314+ZAMORA!#REF!+PARIS!#REF!</f>
        <v>#REF!</v>
      </c>
      <c r="J370" s="75" t="e">
        <f>'ROSALPI '!J314+ZAMORA!#REF!+PARIS!#REF!</f>
        <v>#REF!</v>
      </c>
      <c r="K370" s="77" t="e">
        <f t="shared" si="30"/>
        <v>#REF!</v>
      </c>
      <c r="L370" s="81" t="e">
        <f>'ROSALPI '!L314+ZAMORA!#REF!+PARIS!#REF!</f>
        <v>#REF!</v>
      </c>
      <c r="M370" s="77" t="e">
        <f t="shared" si="31"/>
        <v>#REF!</v>
      </c>
      <c r="N370" s="77" t="e">
        <f t="shared" si="32"/>
        <v>#REF!</v>
      </c>
      <c r="O370" s="77" t="e">
        <f t="shared" si="33"/>
        <v>#REF!</v>
      </c>
      <c r="P370" s="77" t="e">
        <f t="shared" si="34"/>
        <v>#REF!</v>
      </c>
      <c r="Q370" s="77" t="e">
        <f t="shared" si="35"/>
        <v>#REF!</v>
      </c>
      <c r="R370" s="83" t="e">
        <f>+'ROSALPI '!T315+ZAMORA!#REF!+PARIS!#REF!</f>
        <v>#REF!</v>
      </c>
      <c r="S370" s="66">
        <v>0</v>
      </c>
      <c r="T370" s="66">
        <v>0</v>
      </c>
    </row>
    <row r="371" spans="2:20" ht="15">
      <c r="B371" s="75">
        <v>103104474</v>
      </c>
      <c r="C371" s="140" t="s">
        <v>365</v>
      </c>
      <c r="D371" s="76" t="s">
        <v>434</v>
      </c>
      <c r="E371" s="75" t="e">
        <f>'ROSALPI '!E315+ZAMORA!#REF!+PARIS!#REF!</f>
        <v>#REF!</v>
      </c>
      <c r="F371" s="75" t="e">
        <f>'ROSALPI '!F315+ZAMORA!#REF!+PARIS!#REF!</f>
        <v>#REF!</v>
      </c>
      <c r="G371" s="75" t="e">
        <f>'ROSALPI '!G315+ZAMORA!#REF!+PARIS!#REF!</f>
        <v>#REF!</v>
      </c>
      <c r="H371" s="75" t="e">
        <f>'ROSALPI '!H315+ZAMORA!#REF!+PARIS!#REF!</f>
        <v>#REF!</v>
      </c>
      <c r="I371" s="75" t="e">
        <f>'ROSALPI '!I315+ZAMORA!#REF!+PARIS!#REF!</f>
        <v>#REF!</v>
      </c>
      <c r="J371" s="75" t="e">
        <f>'ROSALPI '!J315+ZAMORA!#REF!+PARIS!#REF!</f>
        <v>#REF!</v>
      </c>
      <c r="K371" s="77" t="e">
        <f t="shared" si="30"/>
        <v>#REF!</v>
      </c>
      <c r="L371" s="81" t="e">
        <f>'ROSALPI '!L315+ZAMORA!#REF!+PARIS!#REF!</f>
        <v>#REF!</v>
      </c>
      <c r="M371" s="77" t="e">
        <f t="shared" si="31"/>
        <v>#REF!</v>
      </c>
      <c r="N371" s="77" t="e">
        <f t="shared" si="32"/>
        <v>#REF!</v>
      </c>
      <c r="O371" s="77" t="e">
        <f t="shared" si="33"/>
        <v>#REF!</v>
      </c>
      <c r="P371" s="77" t="e">
        <f t="shared" si="34"/>
        <v>#REF!</v>
      </c>
      <c r="Q371" s="77" t="e">
        <f t="shared" si="35"/>
        <v>#REF!</v>
      </c>
      <c r="R371" s="83" t="e">
        <f>+'ROSALPI '!T316+ZAMORA!#REF!+PARIS!#REF!</f>
        <v>#REF!</v>
      </c>
      <c r="S371" s="66">
        <v>0</v>
      </c>
      <c r="T371" s="66">
        <v>0</v>
      </c>
    </row>
    <row r="372" spans="2:20" ht="15">
      <c r="B372" s="67">
        <v>103120092</v>
      </c>
      <c r="C372" s="67" t="s">
        <v>66</v>
      </c>
      <c r="D372" s="67" t="s">
        <v>44</v>
      </c>
      <c r="E372" s="75" t="e">
        <f>'ROSALPI '!E316+ZAMORA!#REF!+PARIS!#REF!</f>
        <v>#REF!</v>
      </c>
      <c r="F372" s="75" t="e">
        <f>'ROSALPI '!F316+ZAMORA!#REF!+PARIS!#REF!</f>
        <v>#REF!</v>
      </c>
      <c r="G372" s="75" t="e">
        <f>'ROSALPI '!G316+ZAMORA!#REF!+PARIS!#REF!</f>
        <v>#REF!</v>
      </c>
      <c r="H372" s="75" t="e">
        <f>'ROSALPI '!H316+ZAMORA!#REF!+PARIS!#REF!</f>
        <v>#REF!</v>
      </c>
      <c r="I372" s="75" t="e">
        <f>'ROSALPI '!I316+ZAMORA!#REF!+PARIS!#REF!</f>
        <v>#REF!</v>
      </c>
      <c r="J372" s="75" t="e">
        <f>'ROSALPI '!J316+ZAMORA!#REF!+PARIS!#REF!</f>
        <v>#REF!</v>
      </c>
      <c r="K372" s="77" t="e">
        <f t="shared" si="30"/>
        <v>#REF!</v>
      </c>
      <c r="L372" s="81" t="e">
        <f>'ROSALPI '!L316+ZAMORA!#REF!+PARIS!#REF!</f>
        <v>#REF!</v>
      </c>
      <c r="M372" s="77" t="e">
        <f t="shared" si="31"/>
        <v>#REF!</v>
      </c>
      <c r="N372" s="77" t="e">
        <f t="shared" si="32"/>
        <v>#REF!</v>
      </c>
      <c r="O372" s="77"/>
      <c r="P372" s="77" t="e">
        <f t="shared" si="34"/>
        <v>#REF!</v>
      </c>
      <c r="Q372" s="77" t="e">
        <f t="shared" si="35"/>
        <v>#REF!</v>
      </c>
      <c r="R372" s="83" t="e">
        <f>+'ROSALPI '!T317+ZAMORA!#REF!+PARIS!#REF!</f>
        <v>#REF!</v>
      </c>
      <c r="S372" s="66">
        <v>43</v>
      </c>
      <c r="T372" s="66">
        <v>43000</v>
      </c>
    </row>
    <row r="373" spans="2:20" ht="15">
      <c r="B373" s="75">
        <v>103120020</v>
      </c>
      <c r="C373" s="140" t="s">
        <v>309</v>
      </c>
      <c r="D373" s="76" t="s">
        <v>430</v>
      </c>
      <c r="E373" s="75" t="e">
        <f>'ROSALPI '!E317+ZAMORA!#REF!+PARIS!#REF!</f>
        <v>#REF!</v>
      </c>
      <c r="F373" s="75" t="e">
        <f>'ROSALPI '!F317+ZAMORA!#REF!+PARIS!#REF!</f>
        <v>#REF!</v>
      </c>
      <c r="G373" s="75" t="e">
        <f>'ROSALPI '!G317+ZAMORA!#REF!+PARIS!#REF!</f>
        <v>#REF!</v>
      </c>
      <c r="H373" s="75" t="e">
        <f>'ROSALPI '!H317+ZAMORA!#REF!+PARIS!#REF!</f>
        <v>#REF!</v>
      </c>
      <c r="I373" s="75" t="e">
        <f>'ROSALPI '!I317+ZAMORA!#REF!+PARIS!#REF!</f>
        <v>#REF!</v>
      </c>
      <c r="J373" s="75" t="e">
        <f>'ROSALPI '!J317+ZAMORA!#REF!+PARIS!#REF!</f>
        <v>#REF!</v>
      </c>
      <c r="K373" s="77" t="e">
        <f t="shared" si="30"/>
        <v>#REF!</v>
      </c>
      <c r="L373" s="81" t="e">
        <f>'ROSALPI '!L317+ZAMORA!#REF!+PARIS!#REF!</f>
        <v>#REF!</v>
      </c>
      <c r="M373" s="77" t="e">
        <f t="shared" si="31"/>
        <v>#REF!</v>
      </c>
      <c r="N373" s="77" t="e">
        <f t="shared" si="32"/>
        <v>#REF!</v>
      </c>
      <c r="O373" s="77"/>
      <c r="P373" s="77" t="e">
        <f t="shared" si="34"/>
        <v>#REF!</v>
      </c>
      <c r="Q373" s="77" t="e">
        <f t="shared" si="35"/>
        <v>#REF!</v>
      </c>
      <c r="R373" s="83" t="e">
        <f>+'ROSALPI '!T318+ZAMORA!#REF!+PARIS!#REF!</f>
        <v>#REF!</v>
      </c>
      <c r="S373" s="66">
        <v>0</v>
      </c>
      <c r="T373" s="66">
        <v>0</v>
      </c>
    </row>
    <row r="374" spans="2:20" ht="15">
      <c r="B374" s="75">
        <v>103120098</v>
      </c>
      <c r="C374" s="75" t="s">
        <v>446</v>
      </c>
      <c r="D374" s="75" t="s">
        <v>44</v>
      </c>
      <c r="E374" s="75" t="e">
        <f>'ROSALPI '!E318+ZAMORA!#REF!+PARIS!#REF!</f>
        <v>#REF!</v>
      </c>
      <c r="F374" s="75" t="e">
        <f>'ROSALPI '!F318+ZAMORA!#REF!+PARIS!#REF!</f>
        <v>#REF!</v>
      </c>
      <c r="G374" s="75" t="e">
        <f>'ROSALPI '!G318+ZAMORA!#REF!+PARIS!#REF!</f>
        <v>#REF!</v>
      </c>
      <c r="H374" s="75" t="e">
        <f>'ROSALPI '!H318+ZAMORA!#REF!+PARIS!#REF!</f>
        <v>#REF!</v>
      </c>
      <c r="I374" s="75" t="e">
        <f>'ROSALPI '!I318+ZAMORA!#REF!+PARIS!#REF!</f>
        <v>#REF!</v>
      </c>
      <c r="J374" s="75" t="e">
        <f>'ROSALPI '!J318+ZAMORA!#REF!+PARIS!#REF!</f>
        <v>#REF!</v>
      </c>
      <c r="K374" s="77" t="e">
        <f t="shared" si="30"/>
        <v>#REF!</v>
      </c>
      <c r="L374" s="81" t="e">
        <f>'ROSALPI '!L318+ZAMORA!#REF!+PARIS!#REF!</f>
        <v>#REF!</v>
      </c>
      <c r="M374" s="77" t="e">
        <f t="shared" si="31"/>
        <v>#REF!</v>
      </c>
      <c r="N374" s="77" t="e">
        <f t="shared" si="32"/>
        <v>#REF!</v>
      </c>
      <c r="O374" s="77" t="e">
        <f t="shared" si="33"/>
        <v>#REF!</v>
      </c>
      <c r="P374" s="77" t="e">
        <f t="shared" si="34"/>
        <v>#REF!</v>
      </c>
      <c r="Q374" s="77" t="e">
        <f t="shared" si="35"/>
        <v>#REF!</v>
      </c>
      <c r="R374" s="83" t="e">
        <f>+'ROSALPI '!T319+ZAMORA!#REF!+PARIS!#REF!</f>
        <v>#REF!</v>
      </c>
      <c r="S374" s="66">
        <v>0</v>
      </c>
      <c r="T374" s="66">
        <v>0</v>
      </c>
    </row>
    <row r="375" spans="2:20" ht="15">
      <c r="B375" s="67">
        <v>103120094</v>
      </c>
      <c r="C375" s="67" t="s">
        <v>223</v>
      </c>
      <c r="D375" s="67" t="s">
        <v>44</v>
      </c>
      <c r="E375" s="75" t="e">
        <f>'ROSALPI '!E319+ZAMORA!#REF!+PARIS!#REF!</f>
        <v>#REF!</v>
      </c>
      <c r="F375" s="75" t="e">
        <f>'ROSALPI '!F319+ZAMORA!#REF!+PARIS!#REF!</f>
        <v>#REF!</v>
      </c>
      <c r="G375" s="75" t="e">
        <f>'ROSALPI '!G319+ZAMORA!#REF!+PARIS!#REF!</f>
        <v>#REF!</v>
      </c>
      <c r="H375" s="75" t="e">
        <f>'ROSALPI '!H319+ZAMORA!#REF!+PARIS!#REF!</f>
        <v>#REF!</v>
      </c>
      <c r="I375" s="75" t="e">
        <f>'ROSALPI '!I319+ZAMORA!#REF!+PARIS!#REF!</f>
        <v>#REF!</v>
      </c>
      <c r="J375" s="75" t="e">
        <f>'ROSALPI '!J319+ZAMORA!#REF!+PARIS!#REF!</f>
        <v>#REF!</v>
      </c>
      <c r="K375" s="77" t="e">
        <f t="shared" si="30"/>
        <v>#REF!</v>
      </c>
      <c r="L375" s="81" t="e">
        <f>'ROSALPI '!L319+ZAMORA!#REF!+PARIS!#REF!</f>
        <v>#REF!</v>
      </c>
      <c r="M375" s="77" t="e">
        <f t="shared" si="31"/>
        <v>#REF!</v>
      </c>
      <c r="N375" s="77" t="e">
        <f t="shared" si="32"/>
        <v>#REF!</v>
      </c>
      <c r="O375" s="77" t="e">
        <f t="shared" si="33"/>
        <v>#REF!</v>
      </c>
      <c r="P375" s="77" t="e">
        <f t="shared" si="34"/>
        <v>#REF!</v>
      </c>
      <c r="Q375" s="77" t="e">
        <f t="shared" si="35"/>
        <v>#REF!</v>
      </c>
      <c r="R375" s="83" t="e">
        <f>+'ROSALPI '!#REF!+ZAMORA!#REF!+PARIS!#REF!</f>
        <v>#REF!</v>
      </c>
      <c r="S375" s="66">
        <v>40</v>
      </c>
      <c r="T375" s="66">
        <v>720000</v>
      </c>
    </row>
    <row r="376" spans="2:20" ht="15">
      <c r="B376" s="75">
        <v>103120090</v>
      </c>
      <c r="C376" s="140" t="s">
        <v>310</v>
      </c>
      <c r="D376" s="75" t="s">
        <v>19</v>
      </c>
      <c r="E376" s="75" t="e">
        <f>'ROSALPI '!#REF!+ZAMORA!#REF!+PARIS!#REF!</f>
        <v>#REF!</v>
      </c>
      <c r="F376" s="75" t="e">
        <f>'ROSALPI '!#REF!+ZAMORA!#REF!+PARIS!#REF!</f>
        <v>#REF!</v>
      </c>
      <c r="G376" s="75" t="e">
        <f>'ROSALPI '!#REF!+ZAMORA!#REF!+PARIS!#REF!</f>
        <v>#REF!</v>
      </c>
      <c r="H376" s="75" t="e">
        <f>'ROSALPI '!#REF!+ZAMORA!#REF!+PARIS!#REF!</f>
        <v>#REF!</v>
      </c>
      <c r="I376" s="75" t="e">
        <f>'ROSALPI '!#REF!+ZAMORA!#REF!+PARIS!#REF!</f>
        <v>#REF!</v>
      </c>
      <c r="J376" s="75" t="e">
        <f>'ROSALPI '!#REF!+ZAMORA!#REF!+PARIS!#REF!</f>
        <v>#REF!</v>
      </c>
      <c r="K376" s="77" t="e">
        <f t="shared" si="30"/>
        <v>#REF!</v>
      </c>
      <c r="L376" s="81" t="e">
        <f>'ROSALPI '!#REF!+ZAMORA!#REF!+PARIS!#REF!</f>
        <v>#REF!</v>
      </c>
      <c r="M376" s="77" t="e">
        <f t="shared" si="31"/>
        <v>#REF!</v>
      </c>
      <c r="N376" s="77" t="e">
        <f t="shared" si="32"/>
        <v>#REF!</v>
      </c>
      <c r="O376" s="77" t="e">
        <f t="shared" si="33"/>
        <v>#REF!</v>
      </c>
      <c r="P376" s="77" t="e">
        <f t="shared" si="34"/>
        <v>#REF!</v>
      </c>
      <c r="Q376" s="77" t="e">
        <f t="shared" si="35"/>
        <v>#REF!</v>
      </c>
      <c r="R376" s="83" t="e">
        <f>+'ROSALPI '!#REF!+ZAMORA!#REF!+PARIS!#REF!</f>
        <v>#REF!</v>
      </c>
      <c r="S376" s="66">
        <v>0</v>
      </c>
      <c r="T376" s="66">
        <v>0</v>
      </c>
    </row>
    <row r="377" spans="2:20" ht="15">
      <c r="B377" s="75">
        <v>103104489</v>
      </c>
      <c r="C377" s="140" t="s">
        <v>411</v>
      </c>
      <c r="D377" s="75" t="s">
        <v>7</v>
      </c>
      <c r="E377" s="75" t="e">
        <f>'ROSALPI '!#REF!+ZAMORA!#REF!+PARIS!#REF!</f>
        <v>#REF!</v>
      </c>
      <c r="F377" s="75" t="e">
        <f>'ROSALPI '!#REF!+ZAMORA!#REF!+PARIS!#REF!</f>
        <v>#REF!</v>
      </c>
      <c r="G377" s="75" t="e">
        <f>'ROSALPI '!#REF!+ZAMORA!#REF!+PARIS!#REF!</f>
        <v>#REF!</v>
      </c>
      <c r="H377" s="75" t="e">
        <f>'ROSALPI '!#REF!+ZAMORA!#REF!+PARIS!#REF!</f>
        <v>#REF!</v>
      </c>
      <c r="I377" s="75" t="e">
        <f>'ROSALPI '!#REF!+ZAMORA!#REF!+PARIS!#REF!</f>
        <v>#REF!</v>
      </c>
      <c r="J377" s="75" t="e">
        <f>'ROSALPI '!#REF!+ZAMORA!#REF!+PARIS!#REF!</f>
        <v>#REF!</v>
      </c>
      <c r="K377" s="77" t="e">
        <f t="shared" si="30"/>
        <v>#REF!</v>
      </c>
      <c r="L377" s="81" t="e">
        <f>'ROSALPI '!#REF!+ZAMORA!#REF!+PARIS!#REF!</f>
        <v>#REF!</v>
      </c>
      <c r="M377" s="77" t="e">
        <f t="shared" si="31"/>
        <v>#REF!</v>
      </c>
      <c r="N377" s="77" t="e">
        <f t="shared" si="32"/>
        <v>#REF!</v>
      </c>
      <c r="O377" s="77" t="e">
        <f t="shared" si="33"/>
        <v>#REF!</v>
      </c>
      <c r="P377" s="77" t="e">
        <f t="shared" si="34"/>
        <v>#REF!</v>
      </c>
      <c r="Q377" s="77" t="e">
        <f t="shared" si="35"/>
        <v>#REF!</v>
      </c>
      <c r="R377" s="83" t="e">
        <f>+'ROSALPI '!T320+ZAMORA!#REF!+PARIS!#REF!</f>
        <v>#REF!</v>
      </c>
      <c r="S377" s="66">
        <v>0</v>
      </c>
      <c r="T377" s="66">
        <v>0</v>
      </c>
    </row>
    <row r="378" spans="2:20" ht="15">
      <c r="B378" s="67">
        <v>103104016</v>
      </c>
      <c r="C378" s="141" t="s">
        <v>73</v>
      </c>
      <c r="D378" s="67" t="s">
        <v>44</v>
      </c>
      <c r="E378" s="75" t="e">
        <f>'ROSALPI '!E320+ZAMORA!#REF!+PARIS!#REF!</f>
        <v>#REF!</v>
      </c>
      <c r="F378" s="75" t="e">
        <f>'ROSALPI '!F320+ZAMORA!#REF!+PARIS!#REF!</f>
        <v>#REF!</v>
      </c>
      <c r="G378" s="75" t="e">
        <f>'ROSALPI '!G320+ZAMORA!#REF!+PARIS!#REF!</f>
        <v>#REF!</v>
      </c>
      <c r="H378" s="75" t="e">
        <f>'ROSALPI '!H320+ZAMORA!#REF!+PARIS!#REF!</f>
        <v>#REF!</v>
      </c>
      <c r="I378" s="75" t="e">
        <f>'ROSALPI '!I320+ZAMORA!#REF!+PARIS!#REF!</f>
        <v>#REF!</v>
      </c>
      <c r="J378" s="75" t="e">
        <f>'ROSALPI '!J320+ZAMORA!#REF!+PARIS!#REF!</f>
        <v>#REF!</v>
      </c>
      <c r="K378" s="77" t="e">
        <f t="shared" si="30"/>
        <v>#REF!</v>
      </c>
      <c r="L378" s="81" t="e">
        <f>'ROSALPI '!L320+ZAMORA!#REF!+PARIS!#REF!</f>
        <v>#REF!</v>
      </c>
      <c r="M378" s="77" t="e">
        <f t="shared" si="31"/>
        <v>#REF!</v>
      </c>
      <c r="N378" s="77" t="e">
        <f t="shared" si="32"/>
        <v>#REF!</v>
      </c>
      <c r="O378" s="77" t="e">
        <f t="shared" si="33"/>
        <v>#REF!</v>
      </c>
      <c r="P378" s="77" t="e">
        <f t="shared" si="34"/>
        <v>#REF!</v>
      </c>
      <c r="Q378" s="77" t="e">
        <f t="shared" si="35"/>
        <v>#REF!</v>
      </c>
      <c r="R378" s="83" t="e">
        <f>+'ROSALPI '!#REF!+ZAMORA!#REF!+PARIS!#REF!</f>
        <v>#REF!</v>
      </c>
      <c r="S378" s="66">
        <v>1485</v>
      </c>
      <c r="T378" s="66">
        <v>0</v>
      </c>
    </row>
    <row r="379" spans="2:20" ht="15">
      <c r="B379" s="75">
        <v>103116102</v>
      </c>
      <c r="C379" s="140" t="s">
        <v>412</v>
      </c>
      <c r="D379" s="75" t="s">
        <v>27</v>
      </c>
      <c r="E379" s="75" t="e">
        <f>'ROSALPI '!#REF!+ZAMORA!#REF!+PARIS!#REF!</f>
        <v>#REF!</v>
      </c>
      <c r="F379" s="75" t="e">
        <f>'ROSALPI '!#REF!+ZAMORA!#REF!+PARIS!#REF!</f>
        <v>#REF!</v>
      </c>
      <c r="G379" s="75" t="e">
        <f>'ROSALPI '!#REF!+ZAMORA!#REF!+PARIS!#REF!</f>
        <v>#REF!</v>
      </c>
      <c r="H379" s="75" t="e">
        <f>'ROSALPI '!#REF!+ZAMORA!#REF!+PARIS!#REF!</f>
        <v>#REF!</v>
      </c>
      <c r="I379" s="75" t="e">
        <f>'ROSALPI '!#REF!+ZAMORA!#REF!+PARIS!#REF!</f>
        <v>#REF!</v>
      </c>
      <c r="J379" s="75" t="e">
        <f>'ROSALPI '!#REF!+ZAMORA!#REF!+PARIS!#REF!</f>
        <v>#REF!</v>
      </c>
      <c r="K379" s="77" t="e">
        <f t="shared" si="30"/>
        <v>#REF!</v>
      </c>
      <c r="L379" s="81" t="e">
        <f>'ROSALPI '!#REF!+ZAMORA!#REF!+PARIS!#REF!</f>
        <v>#REF!</v>
      </c>
      <c r="M379" s="77" t="e">
        <f t="shared" si="31"/>
        <v>#REF!</v>
      </c>
      <c r="N379" s="77" t="e">
        <f t="shared" si="32"/>
        <v>#REF!</v>
      </c>
      <c r="O379" s="77" t="e">
        <f t="shared" si="33"/>
        <v>#REF!</v>
      </c>
      <c r="P379" s="77" t="e">
        <f t="shared" si="34"/>
        <v>#REF!</v>
      </c>
      <c r="Q379" s="77" t="e">
        <f t="shared" si="35"/>
        <v>#REF!</v>
      </c>
      <c r="R379" s="83" t="e">
        <f>+'ROSALPI '!T321+ZAMORA!#REF!+PARIS!#REF!</f>
        <v>#REF!</v>
      </c>
      <c r="S379" s="66">
        <v>0</v>
      </c>
      <c r="T379" s="66">
        <v>0</v>
      </c>
    </row>
    <row r="380" spans="2:20" ht="15">
      <c r="B380" s="67">
        <v>103116115</v>
      </c>
      <c r="C380" s="67" t="s">
        <v>183</v>
      </c>
      <c r="D380" s="67" t="s">
        <v>44</v>
      </c>
      <c r="E380" s="75" t="e">
        <f>'ROSALPI '!E321+ZAMORA!#REF!+PARIS!#REF!</f>
        <v>#REF!</v>
      </c>
      <c r="F380" s="75" t="e">
        <f>'ROSALPI '!F321+ZAMORA!#REF!+PARIS!#REF!</f>
        <v>#REF!</v>
      </c>
      <c r="G380" s="75" t="e">
        <f>'ROSALPI '!G321+ZAMORA!#REF!+PARIS!#REF!</f>
        <v>#REF!</v>
      </c>
      <c r="H380" s="75" t="e">
        <f>'ROSALPI '!H321+ZAMORA!#REF!+PARIS!#REF!</f>
        <v>#REF!</v>
      </c>
      <c r="I380" s="75" t="e">
        <f>'ROSALPI '!I321+ZAMORA!#REF!+PARIS!#REF!</f>
        <v>#REF!</v>
      </c>
      <c r="J380" s="75" t="e">
        <f>'ROSALPI '!J321+ZAMORA!#REF!+PARIS!#REF!</f>
        <v>#REF!</v>
      </c>
      <c r="K380" s="77" t="e">
        <f t="shared" si="30"/>
        <v>#REF!</v>
      </c>
      <c r="L380" s="81" t="e">
        <f>'ROSALPI '!L321+ZAMORA!#REF!+PARIS!#REF!</f>
        <v>#REF!</v>
      </c>
      <c r="M380" s="77" t="e">
        <f t="shared" si="31"/>
        <v>#REF!</v>
      </c>
      <c r="N380" s="77" t="e">
        <f t="shared" si="32"/>
        <v>#REF!</v>
      </c>
      <c r="O380" s="77" t="e">
        <f t="shared" si="33"/>
        <v>#REF!</v>
      </c>
      <c r="P380" s="77" t="e">
        <f t="shared" si="34"/>
        <v>#REF!</v>
      </c>
      <c r="Q380" s="77" t="e">
        <f t="shared" si="35"/>
        <v>#REF!</v>
      </c>
      <c r="R380" s="83" t="e">
        <f>+'ROSALPI '!T322+ZAMORA!#REF!+PARIS!#REF!</f>
        <v>#REF!</v>
      </c>
      <c r="S380" s="66">
        <v>135</v>
      </c>
      <c r="T380" s="66">
        <v>0</v>
      </c>
    </row>
    <row r="381" spans="2:20" ht="15">
      <c r="B381" s="67">
        <v>103116140</v>
      </c>
      <c r="C381" s="67" t="s">
        <v>333</v>
      </c>
      <c r="D381" s="67" t="s">
        <v>44</v>
      </c>
      <c r="E381" s="75" t="e">
        <f>'ROSALPI '!E322+ZAMORA!#REF!+PARIS!#REF!</f>
        <v>#REF!</v>
      </c>
      <c r="F381" s="75" t="e">
        <f>'ROSALPI '!F322+ZAMORA!#REF!+PARIS!#REF!</f>
        <v>#REF!</v>
      </c>
      <c r="G381" s="75" t="e">
        <f>'ROSALPI '!G322+ZAMORA!#REF!+PARIS!#REF!</f>
        <v>#REF!</v>
      </c>
      <c r="H381" s="75" t="e">
        <f>'ROSALPI '!H322+ZAMORA!#REF!+PARIS!#REF!</f>
        <v>#REF!</v>
      </c>
      <c r="I381" s="75" t="e">
        <f>'ROSALPI '!I322+ZAMORA!#REF!+PARIS!#REF!</f>
        <v>#REF!</v>
      </c>
      <c r="J381" s="75" t="e">
        <f>'ROSALPI '!J322+ZAMORA!#REF!+PARIS!#REF!</f>
        <v>#REF!</v>
      </c>
      <c r="K381" s="77" t="e">
        <f t="shared" si="30"/>
        <v>#REF!</v>
      </c>
      <c r="L381" s="81" t="e">
        <f>'ROSALPI '!L322+ZAMORA!#REF!+PARIS!#REF!</f>
        <v>#REF!</v>
      </c>
      <c r="M381" s="77" t="e">
        <f t="shared" si="31"/>
        <v>#REF!</v>
      </c>
      <c r="N381" s="77" t="e">
        <f t="shared" si="32"/>
        <v>#REF!</v>
      </c>
      <c r="O381" s="77" t="e">
        <f t="shared" si="33"/>
        <v>#REF!</v>
      </c>
      <c r="P381" s="77" t="e">
        <f t="shared" si="34"/>
        <v>#REF!</v>
      </c>
      <c r="Q381" s="77" t="e">
        <f t="shared" si="35"/>
        <v>#REF!</v>
      </c>
      <c r="R381" s="83" t="e">
        <f>+'ROSALPI '!#REF!+ZAMORA!#REF!+PARIS!#REF!</f>
        <v>#REF!</v>
      </c>
      <c r="S381" s="66">
        <v>222</v>
      </c>
      <c r="T381" s="66">
        <v>0</v>
      </c>
    </row>
    <row r="382" spans="2:20" ht="15">
      <c r="B382" s="75">
        <v>103116146</v>
      </c>
      <c r="C382" s="75" t="s">
        <v>413</v>
      </c>
      <c r="D382" s="75" t="s">
        <v>16</v>
      </c>
      <c r="E382" s="75" t="e">
        <f>'ROSALPI '!#REF!+ZAMORA!#REF!+PARIS!#REF!</f>
        <v>#REF!</v>
      </c>
      <c r="F382" s="75" t="e">
        <f>'ROSALPI '!#REF!+ZAMORA!#REF!+PARIS!#REF!</f>
        <v>#REF!</v>
      </c>
      <c r="G382" s="75" t="e">
        <f>'ROSALPI '!#REF!+ZAMORA!#REF!+PARIS!#REF!</f>
        <v>#REF!</v>
      </c>
      <c r="H382" s="75" t="e">
        <f>'ROSALPI '!#REF!+ZAMORA!#REF!+PARIS!#REF!</f>
        <v>#REF!</v>
      </c>
      <c r="I382" s="75" t="e">
        <f>'ROSALPI '!#REF!+ZAMORA!#REF!+PARIS!#REF!</f>
        <v>#REF!</v>
      </c>
      <c r="J382" s="75" t="e">
        <f>'ROSALPI '!#REF!+ZAMORA!#REF!+PARIS!#REF!</f>
        <v>#REF!</v>
      </c>
      <c r="K382" s="77" t="e">
        <f t="shared" si="30"/>
        <v>#REF!</v>
      </c>
      <c r="L382" s="81" t="e">
        <f>'ROSALPI '!#REF!+ZAMORA!#REF!+PARIS!#REF!</f>
        <v>#REF!</v>
      </c>
      <c r="M382" s="77" t="e">
        <f t="shared" si="31"/>
        <v>#REF!</v>
      </c>
      <c r="N382" s="77" t="e">
        <f t="shared" si="32"/>
        <v>#REF!</v>
      </c>
      <c r="O382" s="77" t="e">
        <f t="shared" si="33"/>
        <v>#REF!</v>
      </c>
      <c r="P382" s="77" t="e">
        <f t="shared" si="34"/>
        <v>#REF!</v>
      </c>
      <c r="Q382" s="77" t="e">
        <f t="shared" si="35"/>
        <v>#REF!</v>
      </c>
      <c r="R382" s="83" t="e">
        <f>+'ROSALPI '!#REF!+ZAMORA!#REF!+PARIS!#REF!</f>
        <v>#REF!</v>
      </c>
      <c r="S382" s="66">
        <v>0</v>
      </c>
      <c r="T382" s="66">
        <v>0</v>
      </c>
    </row>
    <row r="383" spans="2:20" ht="15">
      <c r="B383" s="75">
        <v>103116150</v>
      </c>
      <c r="C383" s="140" t="s">
        <v>414</v>
      </c>
      <c r="D383" s="75" t="s">
        <v>28</v>
      </c>
      <c r="E383" s="75" t="e">
        <f>'ROSALPI '!#REF!+ZAMORA!#REF!+PARIS!#REF!</f>
        <v>#REF!</v>
      </c>
      <c r="F383" s="75" t="e">
        <f>'ROSALPI '!#REF!+ZAMORA!#REF!+PARIS!#REF!</f>
        <v>#REF!</v>
      </c>
      <c r="G383" s="75" t="e">
        <f>'ROSALPI '!#REF!+ZAMORA!#REF!+PARIS!#REF!</f>
        <v>#REF!</v>
      </c>
      <c r="H383" s="75" t="e">
        <f>'ROSALPI '!#REF!+ZAMORA!#REF!+PARIS!#REF!</f>
        <v>#REF!</v>
      </c>
      <c r="I383" s="75" t="e">
        <f>'ROSALPI '!#REF!+ZAMORA!#REF!+PARIS!#REF!</f>
        <v>#REF!</v>
      </c>
      <c r="J383" s="75" t="e">
        <f>'ROSALPI '!#REF!+ZAMORA!#REF!+PARIS!#REF!</f>
        <v>#REF!</v>
      </c>
      <c r="K383" s="77" t="e">
        <f t="shared" si="30"/>
        <v>#REF!</v>
      </c>
      <c r="L383" s="81" t="e">
        <f>'ROSALPI '!#REF!+ZAMORA!#REF!+PARIS!#REF!</f>
        <v>#REF!</v>
      </c>
      <c r="M383" s="77" t="e">
        <f t="shared" si="31"/>
        <v>#REF!</v>
      </c>
      <c r="N383" s="77" t="e">
        <f t="shared" si="32"/>
        <v>#REF!</v>
      </c>
      <c r="O383" s="77" t="e">
        <f t="shared" si="33"/>
        <v>#REF!</v>
      </c>
      <c r="P383" s="77" t="e">
        <f t="shared" si="34"/>
        <v>#REF!</v>
      </c>
      <c r="Q383" s="77" t="e">
        <f t="shared" si="35"/>
        <v>#REF!</v>
      </c>
      <c r="R383" s="83" t="e">
        <f>+'ROSALPI '!#REF!+ZAMORA!#REF!+PARIS!#REF!</f>
        <v>#REF!</v>
      </c>
      <c r="S383" s="66">
        <v>0</v>
      </c>
      <c r="T383" s="66">
        <v>0</v>
      </c>
    </row>
    <row r="384" spans="2:20" ht="15">
      <c r="B384" s="67">
        <v>103116162</v>
      </c>
      <c r="C384" s="67" t="s">
        <v>291</v>
      </c>
      <c r="D384" s="76" t="s">
        <v>432</v>
      </c>
      <c r="E384" s="75" t="e">
        <f>'ROSALPI '!#REF!+ZAMORA!#REF!+PARIS!#REF!</f>
        <v>#REF!</v>
      </c>
      <c r="F384" s="75" t="e">
        <f>'ROSALPI '!#REF!+ZAMORA!#REF!+PARIS!#REF!</f>
        <v>#REF!</v>
      </c>
      <c r="G384" s="75" t="e">
        <f>'ROSALPI '!#REF!+ZAMORA!#REF!+PARIS!#REF!</f>
        <v>#REF!</v>
      </c>
      <c r="H384" s="75" t="e">
        <f>'ROSALPI '!#REF!+ZAMORA!#REF!+PARIS!#REF!</f>
        <v>#REF!</v>
      </c>
      <c r="I384" s="75" t="e">
        <f>'ROSALPI '!#REF!+ZAMORA!#REF!+PARIS!#REF!</f>
        <v>#REF!</v>
      </c>
      <c r="J384" s="75" t="e">
        <f>'ROSALPI '!#REF!+ZAMORA!#REF!+PARIS!#REF!</f>
        <v>#REF!</v>
      </c>
      <c r="K384" s="77" t="e">
        <f t="shared" si="30"/>
        <v>#REF!</v>
      </c>
      <c r="L384" s="81" t="e">
        <f>'ROSALPI '!#REF!+ZAMORA!#REF!+PARIS!#REF!</f>
        <v>#REF!</v>
      </c>
      <c r="M384" s="77" t="e">
        <f t="shared" si="31"/>
        <v>#REF!</v>
      </c>
      <c r="N384" s="77" t="e">
        <f t="shared" si="32"/>
        <v>#REF!</v>
      </c>
      <c r="O384" s="77" t="e">
        <f t="shared" si="33"/>
        <v>#REF!</v>
      </c>
      <c r="P384" s="77" t="e">
        <f t="shared" si="34"/>
        <v>#REF!</v>
      </c>
      <c r="Q384" s="77" t="e">
        <f t="shared" si="35"/>
        <v>#REF!</v>
      </c>
      <c r="R384" s="83" t="e">
        <f>+'ROSALPI '!T323+ZAMORA!#REF!+PARIS!#REF!</f>
        <v>#REF!</v>
      </c>
      <c r="S384" s="66">
        <v>0</v>
      </c>
      <c r="T384" s="66">
        <v>0</v>
      </c>
    </row>
    <row r="385" spans="2:20" ht="15">
      <c r="B385" s="75">
        <v>103104282</v>
      </c>
      <c r="C385" s="140" t="s">
        <v>415</v>
      </c>
      <c r="D385" s="75" t="s">
        <v>20</v>
      </c>
      <c r="E385" s="75" t="e">
        <f>'ROSALPI '!E323+ZAMORA!#REF!+PARIS!#REF!</f>
        <v>#REF!</v>
      </c>
      <c r="F385" s="75" t="e">
        <f>'ROSALPI '!F323+ZAMORA!#REF!+PARIS!#REF!</f>
        <v>#REF!</v>
      </c>
      <c r="G385" s="75" t="e">
        <f>'ROSALPI '!G323+ZAMORA!#REF!+PARIS!#REF!</f>
        <v>#REF!</v>
      </c>
      <c r="H385" s="75" t="e">
        <f>'ROSALPI '!H323+ZAMORA!#REF!+PARIS!#REF!</f>
        <v>#REF!</v>
      </c>
      <c r="I385" s="75" t="e">
        <f>'ROSALPI '!I323+ZAMORA!#REF!+PARIS!#REF!</f>
        <v>#REF!</v>
      </c>
      <c r="J385" s="75" t="e">
        <f>'ROSALPI '!J323+ZAMORA!#REF!+PARIS!#REF!</f>
        <v>#REF!</v>
      </c>
      <c r="K385" s="77" t="e">
        <f t="shared" si="30"/>
        <v>#REF!</v>
      </c>
      <c r="L385" s="81" t="e">
        <f>'ROSALPI '!L323+ZAMORA!#REF!+PARIS!#REF!</f>
        <v>#REF!</v>
      </c>
      <c r="M385" s="77" t="e">
        <f t="shared" si="31"/>
        <v>#REF!</v>
      </c>
      <c r="N385" s="77" t="e">
        <f t="shared" si="32"/>
        <v>#REF!</v>
      </c>
      <c r="O385" s="77" t="e">
        <f t="shared" si="33"/>
        <v>#REF!</v>
      </c>
      <c r="P385" s="77" t="e">
        <f t="shared" si="34"/>
        <v>#REF!</v>
      </c>
      <c r="Q385" s="77" t="e">
        <f t="shared" si="35"/>
        <v>#REF!</v>
      </c>
      <c r="R385" s="83" t="e">
        <f>+'ROSALPI '!T324+ZAMORA!#REF!+PARIS!#REF!</f>
        <v>#REF!</v>
      </c>
      <c r="S385" s="66">
        <v>0</v>
      </c>
      <c r="T385" s="66">
        <v>0</v>
      </c>
    </row>
    <row r="386" spans="2:20" ht="15">
      <c r="B386" s="67">
        <v>103120066</v>
      </c>
      <c r="C386" s="67" t="s">
        <v>221</v>
      </c>
      <c r="D386" s="67" t="s">
        <v>44</v>
      </c>
      <c r="E386" s="75" t="e">
        <f>'ROSALPI '!E324+ZAMORA!#REF!+PARIS!#REF!</f>
        <v>#REF!</v>
      </c>
      <c r="F386" s="75" t="e">
        <f>'ROSALPI '!F324+ZAMORA!#REF!+PARIS!#REF!</f>
        <v>#REF!</v>
      </c>
      <c r="G386" s="75" t="e">
        <f>'ROSALPI '!G324+ZAMORA!#REF!+PARIS!#REF!</f>
        <v>#REF!</v>
      </c>
      <c r="H386" s="75" t="e">
        <f>'ROSALPI '!H324+ZAMORA!#REF!+PARIS!#REF!</f>
        <v>#REF!</v>
      </c>
      <c r="I386" s="75" t="e">
        <f>'ROSALPI '!I324+ZAMORA!#REF!+PARIS!#REF!</f>
        <v>#REF!</v>
      </c>
      <c r="J386" s="75" t="e">
        <f>'ROSALPI '!J324+ZAMORA!#REF!+PARIS!#REF!</f>
        <v>#REF!</v>
      </c>
      <c r="K386" s="77" t="e">
        <f t="shared" si="30"/>
        <v>#REF!</v>
      </c>
      <c r="L386" s="81" t="e">
        <f>'ROSALPI '!L324+ZAMORA!#REF!+PARIS!#REF!</f>
        <v>#REF!</v>
      </c>
      <c r="M386" s="77" t="e">
        <f t="shared" si="31"/>
        <v>#REF!</v>
      </c>
      <c r="N386" s="77" t="e">
        <f t="shared" si="32"/>
        <v>#REF!</v>
      </c>
      <c r="O386" s="77"/>
      <c r="P386" s="77" t="e">
        <f t="shared" si="34"/>
        <v>#REF!</v>
      </c>
      <c r="Q386" s="77" t="e">
        <f t="shared" si="35"/>
        <v>#REF!</v>
      </c>
      <c r="R386" s="83" t="e">
        <f>+'ROSALPI '!T325+ZAMORA!#REF!+PARIS!#REF!</f>
        <v>#REF!</v>
      </c>
      <c r="S386" s="66">
        <v>0</v>
      </c>
      <c r="T386" s="66">
        <v>0</v>
      </c>
    </row>
    <row r="387" spans="2:20" ht="15">
      <c r="B387" s="67">
        <v>103120065</v>
      </c>
      <c r="C387" s="67" t="s">
        <v>220</v>
      </c>
      <c r="D387" s="67" t="s">
        <v>44</v>
      </c>
      <c r="E387" s="75" t="e">
        <f>'ROSALPI '!E325+ZAMORA!#REF!+PARIS!#REF!</f>
        <v>#REF!</v>
      </c>
      <c r="F387" s="75" t="e">
        <f>'ROSALPI '!F325+ZAMORA!#REF!+PARIS!#REF!</f>
        <v>#REF!</v>
      </c>
      <c r="G387" s="75" t="e">
        <f>'ROSALPI '!G325+ZAMORA!#REF!+PARIS!#REF!</f>
        <v>#REF!</v>
      </c>
      <c r="H387" s="75" t="e">
        <f>'ROSALPI '!H325+ZAMORA!#REF!+PARIS!#REF!</f>
        <v>#REF!</v>
      </c>
      <c r="I387" s="75" t="e">
        <f>'ROSALPI '!I325+ZAMORA!#REF!+PARIS!#REF!</f>
        <v>#REF!</v>
      </c>
      <c r="J387" s="75" t="e">
        <f>'ROSALPI '!J325+ZAMORA!#REF!+PARIS!#REF!</f>
        <v>#REF!</v>
      </c>
      <c r="K387" s="77" t="e">
        <f t="shared" si="30"/>
        <v>#REF!</v>
      </c>
      <c r="L387" s="81" t="e">
        <f>'ROSALPI '!L325+ZAMORA!#REF!+PARIS!#REF!</f>
        <v>#REF!</v>
      </c>
      <c r="M387" s="77" t="e">
        <f t="shared" si="31"/>
        <v>#REF!</v>
      </c>
      <c r="N387" s="77" t="e">
        <f t="shared" si="32"/>
        <v>#REF!</v>
      </c>
      <c r="O387" s="77" t="e">
        <f t="shared" si="33"/>
        <v>#REF!</v>
      </c>
      <c r="P387" s="77" t="e">
        <f t="shared" si="34"/>
        <v>#REF!</v>
      </c>
      <c r="Q387" s="77" t="e">
        <f t="shared" si="35"/>
        <v>#REF!</v>
      </c>
      <c r="R387" s="83" t="e">
        <f>+'ROSALPI '!#REF!+ZAMORA!#REF!+PARIS!#REF!</f>
        <v>#REF!</v>
      </c>
      <c r="S387" s="66">
        <v>150</v>
      </c>
      <c r="T387" s="66">
        <v>450000</v>
      </c>
    </row>
    <row r="388" spans="2:20" ht="15">
      <c r="B388" s="75">
        <v>103112182</v>
      </c>
      <c r="C388" s="75" t="s">
        <v>416</v>
      </c>
      <c r="D388" s="75" t="s">
        <v>6</v>
      </c>
      <c r="E388" s="75" t="e">
        <f>'ROSALPI '!#REF!+ZAMORA!#REF!+PARIS!#REF!</f>
        <v>#REF!</v>
      </c>
      <c r="F388" s="75" t="e">
        <f>'ROSALPI '!#REF!+ZAMORA!#REF!+PARIS!#REF!</f>
        <v>#REF!</v>
      </c>
      <c r="G388" s="75" t="e">
        <f>'ROSALPI '!#REF!+ZAMORA!#REF!+PARIS!#REF!</f>
        <v>#REF!</v>
      </c>
      <c r="H388" s="75" t="e">
        <f>'ROSALPI '!#REF!+ZAMORA!#REF!+PARIS!#REF!</f>
        <v>#REF!</v>
      </c>
      <c r="I388" s="75" t="e">
        <f>'ROSALPI '!#REF!+ZAMORA!#REF!+PARIS!#REF!</f>
        <v>#REF!</v>
      </c>
      <c r="J388" s="75" t="e">
        <f>'ROSALPI '!#REF!+ZAMORA!#REF!+PARIS!#REF!</f>
        <v>#REF!</v>
      </c>
      <c r="K388" s="77" t="e">
        <f t="shared" si="30"/>
        <v>#REF!</v>
      </c>
      <c r="L388" s="81" t="e">
        <f>'ROSALPI '!#REF!+ZAMORA!#REF!+PARIS!#REF!</f>
        <v>#REF!</v>
      </c>
      <c r="M388" s="77" t="e">
        <f t="shared" si="31"/>
        <v>#REF!</v>
      </c>
      <c r="N388" s="77" t="e">
        <f t="shared" si="32"/>
        <v>#REF!</v>
      </c>
      <c r="O388" s="77" t="e">
        <f t="shared" si="33"/>
        <v>#REF!</v>
      </c>
      <c r="P388" s="77" t="e">
        <f t="shared" si="34"/>
        <v>#REF!</v>
      </c>
      <c r="Q388" s="77" t="e">
        <f t="shared" si="35"/>
        <v>#REF!</v>
      </c>
      <c r="R388" s="83" t="e">
        <f>+'ROSALPI '!T326+ZAMORA!#REF!+PARIS!#REF!</f>
        <v>#REF!</v>
      </c>
      <c r="S388" s="66">
        <v>0</v>
      </c>
      <c r="T388" s="66">
        <v>0</v>
      </c>
    </row>
    <row r="389" spans="2:20" ht="15">
      <c r="B389" s="67">
        <v>103112185</v>
      </c>
      <c r="C389" s="67" t="s">
        <v>165</v>
      </c>
      <c r="D389" s="76" t="s">
        <v>433</v>
      </c>
      <c r="E389" s="75" t="e">
        <f>'ROSALPI '!E326+ZAMORA!#REF!+PARIS!#REF!</f>
        <v>#REF!</v>
      </c>
      <c r="F389" s="75" t="e">
        <f>'ROSALPI '!F326+ZAMORA!#REF!+PARIS!#REF!</f>
        <v>#REF!</v>
      </c>
      <c r="G389" s="75" t="e">
        <f>'ROSALPI '!G326+ZAMORA!#REF!+PARIS!#REF!</f>
        <v>#REF!</v>
      </c>
      <c r="H389" s="75" t="e">
        <f>'ROSALPI '!H326+ZAMORA!#REF!+PARIS!#REF!</f>
        <v>#REF!</v>
      </c>
      <c r="I389" s="75" t="e">
        <f>'ROSALPI '!I326+ZAMORA!#REF!+PARIS!#REF!</f>
        <v>#REF!</v>
      </c>
      <c r="J389" s="75" t="e">
        <f>'ROSALPI '!J326+ZAMORA!#REF!+PARIS!#REF!</f>
        <v>#REF!</v>
      </c>
      <c r="K389" s="77" t="e">
        <f t="shared" si="30"/>
        <v>#REF!</v>
      </c>
      <c r="L389" s="81" t="e">
        <f>'ROSALPI '!L326+ZAMORA!#REF!+PARIS!#REF!</f>
        <v>#REF!</v>
      </c>
      <c r="M389" s="77" t="e">
        <f t="shared" si="31"/>
        <v>#REF!</v>
      </c>
      <c r="N389" s="77" t="e">
        <f t="shared" si="32"/>
        <v>#REF!</v>
      </c>
      <c r="O389" s="77" t="e">
        <f t="shared" si="33"/>
        <v>#REF!</v>
      </c>
      <c r="P389" s="77" t="e">
        <f t="shared" si="34"/>
        <v>#REF!</v>
      </c>
      <c r="Q389" s="77" t="e">
        <f t="shared" si="35"/>
        <v>#REF!</v>
      </c>
      <c r="R389" s="83" t="e">
        <f>+'ROSALPI '!T327+ZAMORA!#REF!+PARIS!#REF!</f>
        <v>#REF!</v>
      </c>
      <c r="S389" s="66">
        <v>2950</v>
      </c>
      <c r="T389" s="66">
        <v>88500</v>
      </c>
    </row>
    <row r="390" spans="2:20" ht="15">
      <c r="B390" s="67">
        <v>103104494</v>
      </c>
      <c r="C390" s="78" t="s">
        <v>106</v>
      </c>
      <c r="D390" s="67" t="s">
        <v>19</v>
      </c>
      <c r="E390" s="75" t="e">
        <f>'ROSALPI '!E327+ZAMORA!#REF!+PARIS!#REF!</f>
        <v>#REF!</v>
      </c>
      <c r="F390" s="75" t="e">
        <f>'ROSALPI '!F327+ZAMORA!#REF!+PARIS!#REF!</f>
        <v>#REF!</v>
      </c>
      <c r="G390" s="75" t="e">
        <f>'ROSALPI '!G327+ZAMORA!#REF!+PARIS!#REF!</f>
        <v>#REF!</v>
      </c>
      <c r="H390" s="75" t="e">
        <f>'ROSALPI '!H327+ZAMORA!#REF!+PARIS!#REF!</f>
        <v>#REF!</v>
      </c>
      <c r="I390" s="75" t="e">
        <f>'ROSALPI '!I327+ZAMORA!#REF!+PARIS!#REF!</f>
        <v>#REF!</v>
      </c>
      <c r="J390" s="75" t="e">
        <f>'ROSALPI '!J327+ZAMORA!#REF!+PARIS!#REF!</f>
        <v>#REF!</v>
      </c>
      <c r="K390" s="77" t="e">
        <f t="shared" si="30"/>
        <v>#REF!</v>
      </c>
      <c r="L390" s="81" t="e">
        <f>'ROSALPI '!L327+ZAMORA!#REF!+PARIS!#REF!</f>
        <v>#REF!</v>
      </c>
      <c r="M390" s="77" t="e">
        <f t="shared" si="31"/>
        <v>#REF!</v>
      </c>
      <c r="N390" s="77" t="e">
        <f t="shared" si="32"/>
        <v>#REF!</v>
      </c>
      <c r="O390" s="77" t="e">
        <f t="shared" si="33"/>
        <v>#REF!</v>
      </c>
      <c r="P390" s="77" t="e">
        <f t="shared" si="34"/>
        <v>#REF!</v>
      </c>
      <c r="Q390" s="77" t="e">
        <f t="shared" si="35"/>
        <v>#REF!</v>
      </c>
      <c r="R390" s="83" t="e">
        <f>+'ROSALPI '!T328+ZAMORA!#REF!+PARIS!#REF!</f>
        <v>#REF!</v>
      </c>
      <c r="S390" s="66">
        <v>0</v>
      </c>
      <c r="T390" s="66">
        <v>0</v>
      </c>
    </row>
    <row r="391" spans="2:20" ht="15">
      <c r="B391" s="67">
        <v>103104493</v>
      </c>
      <c r="C391" s="67" t="s">
        <v>105</v>
      </c>
      <c r="D391" s="67" t="s">
        <v>44</v>
      </c>
      <c r="E391" s="75" t="e">
        <f>'ROSALPI '!E328+ZAMORA!#REF!+PARIS!#REF!</f>
        <v>#REF!</v>
      </c>
      <c r="F391" s="75" t="e">
        <f>'ROSALPI '!F328+ZAMORA!#REF!+PARIS!#REF!</f>
        <v>#REF!</v>
      </c>
      <c r="G391" s="75" t="e">
        <f>'ROSALPI '!G328+ZAMORA!#REF!+PARIS!#REF!</f>
        <v>#REF!</v>
      </c>
      <c r="H391" s="75" t="e">
        <f>'ROSALPI '!H328+ZAMORA!#REF!+PARIS!#REF!</f>
        <v>#REF!</v>
      </c>
      <c r="I391" s="75" t="e">
        <f>'ROSALPI '!I328+ZAMORA!#REF!+PARIS!#REF!</f>
        <v>#REF!</v>
      </c>
      <c r="J391" s="75" t="e">
        <f>'ROSALPI '!J328+ZAMORA!#REF!+PARIS!#REF!</f>
        <v>#REF!</v>
      </c>
      <c r="K391" s="77" t="e">
        <f t="shared" si="30"/>
        <v>#REF!</v>
      </c>
      <c r="L391" s="81" t="e">
        <f>'ROSALPI '!L328+ZAMORA!#REF!+PARIS!#REF!</f>
        <v>#REF!</v>
      </c>
      <c r="M391" s="77" t="e">
        <f t="shared" si="31"/>
        <v>#REF!</v>
      </c>
      <c r="N391" s="77" t="e">
        <f t="shared" si="32"/>
        <v>#REF!</v>
      </c>
      <c r="O391" s="77" t="e">
        <f t="shared" si="33"/>
        <v>#REF!</v>
      </c>
      <c r="P391" s="77" t="e">
        <f t="shared" si="34"/>
        <v>#REF!</v>
      </c>
      <c r="Q391" s="77" t="e">
        <f t="shared" si="35"/>
        <v>#REF!</v>
      </c>
      <c r="R391" s="83" t="e">
        <f>+'ROSALPI '!T329+ZAMORA!#REF!+PARIS!#REF!</f>
        <v>#REF!</v>
      </c>
      <c r="S391" s="66">
        <v>248</v>
      </c>
      <c r="T391" s="66">
        <v>99200</v>
      </c>
    </row>
    <row r="392" spans="2:20" ht="15">
      <c r="B392" s="67">
        <v>103117107</v>
      </c>
      <c r="C392" s="67" t="s">
        <v>294</v>
      </c>
      <c r="D392" s="67" t="s">
        <v>44</v>
      </c>
      <c r="E392" s="75" t="e">
        <f>'ROSALPI '!E329+ZAMORA!#REF!+PARIS!#REF!</f>
        <v>#REF!</v>
      </c>
      <c r="F392" s="75" t="e">
        <f>'ROSALPI '!F329+ZAMORA!#REF!+PARIS!#REF!</f>
        <v>#REF!</v>
      </c>
      <c r="G392" s="75" t="e">
        <f>'ROSALPI '!G329+ZAMORA!#REF!+PARIS!#REF!</f>
        <v>#REF!</v>
      </c>
      <c r="H392" s="75" t="e">
        <f>'ROSALPI '!H329+ZAMORA!#REF!+PARIS!#REF!</f>
        <v>#REF!</v>
      </c>
      <c r="I392" s="75" t="e">
        <f>'ROSALPI '!I329+ZAMORA!#REF!+PARIS!#REF!</f>
        <v>#REF!</v>
      </c>
      <c r="J392" s="75" t="e">
        <f>'ROSALPI '!J329+ZAMORA!#REF!+PARIS!#REF!</f>
        <v>#REF!</v>
      </c>
      <c r="K392" s="77" t="e">
        <f t="shared" si="30"/>
        <v>#REF!</v>
      </c>
      <c r="L392" s="81" t="e">
        <f>'ROSALPI '!L329+ZAMORA!#REF!+PARIS!#REF!</f>
        <v>#REF!</v>
      </c>
      <c r="M392" s="77" t="e">
        <f t="shared" si="31"/>
        <v>#REF!</v>
      </c>
      <c r="N392" s="77" t="e">
        <f t="shared" si="32"/>
        <v>#REF!</v>
      </c>
      <c r="O392" s="77" t="e">
        <f t="shared" si="33"/>
        <v>#REF!</v>
      </c>
      <c r="P392" s="77" t="e">
        <f t="shared" si="34"/>
        <v>#REF!</v>
      </c>
      <c r="Q392" s="77" t="e">
        <f t="shared" si="35"/>
        <v>#REF!</v>
      </c>
      <c r="R392" s="83" t="e">
        <f>+'ROSALPI '!T330+ZAMORA!#REF!+PARIS!#REF!</f>
        <v>#REF!</v>
      </c>
      <c r="S392" s="66">
        <v>9800</v>
      </c>
      <c r="T392" s="66">
        <v>784000</v>
      </c>
    </row>
    <row r="393" spans="2:20" ht="15">
      <c r="B393" s="67">
        <v>103118088</v>
      </c>
      <c r="C393" s="67" t="s">
        <v>192</v>
      </c>
      <c r="D393" s="76" t="s">
        <v>447</v>
      </c>
      <c r="E393" s="75" t="e">
        <f>'ROSALPI '!E330+ZAMORA!#REF!+PARIS!#REF!</f>
        <v>#REF!</v>
      </c>
      <c r="F393" s="75" t="e">
        <f>'ROSALPI '!F330+ZAMORA!#REF!+PARIS!#REF!</f>
        <v>#REF!</v>
      </c>
      <c r="G393" s="75" t="e">
        <f>'ROSALPI '!G330+ZAMORA!#REF!+PARIS!#REF!</f>
        <v>#REF!</v>
      </c>
      <c r="H393" s="75" t="e">
        <f>'ROSALPI '!H330+ZAMORA!#REF!+PARIS!#REF!</f>
        <v>#REF!</v>
      </c>
      <c r="I393" s="75" t="e">
        <f>'ROSALPI '!I330+ZAMORA!#REF!+PARIS!#REF!</f>
        <v>#REF!</v>
      </c>
      <c r="J393" s="75" t="e">
        <f>'ROSALPI '!J330+ZAMORA!#REF!+PARIS!#REF!</f>
        <v>#REF!</v>
      </c>
      <c r="K393" s="77" t="e">
        <f t="shared" si="30"/>
        <v>#REF!</v>
      </c>
      <c r="L393" s="81" t="e">
        <f>'ROSALPI '!L330+ZAMORA!#REF!+PARIS!#REF!</f>
        <v>#REF!</v>
      </c>
      <c r="M393" s="77" t="e">
        <f t="shared" si="31"/>
        <v>#REF!</v>
      </c>
      <c r="N393" s="77" t="e">
        <f t="shared" si="32"/>
        <v>#REF!</v>
      </c>
      <c r="O393" s="77" t="e">
        <f t="shared" si="33"/>
        <v>#REF!</v>
      </c>
      <c r="P393" s="77" t="e">
        <f t="shared" si="34"/>
        <v>#REF!</v>
      </c>
      <c r="Q393" s="77" t="e">
        <f t="shared" si="35"/>
        <v>#REF!</v>
      </c>
      <c r="R393" s="83" t="e">
        <f>+'ROSALPI '!T331+ZAMORA!#REF!+PARIS!#REF!</f>
        <v>#REF!</v>
      </c>
      <c r="S393" s="66">
        <v>1478</v>
      </c>
      <c r="T393" s="66">
        <v>332550</v>
      </c>
    </row>
    <row r="394" spans="2:20" ht="15">
      <c r="B394" s="67">
        <v>103118087</v>
      </c>
      <c r="C394" s="141" t="s">
        <v>302</v>
      </c>
      <c r="D394" s="67" t="s">
        <v>44</v>
      </c>
      <c r="E394" s="75" t="e">
        <f>'ROSALPI '!E331+ZAMORA!#REF!+PARIS!#REF!</f>
        <v>#REF!</v>
      </c>
      <c r="F394" s="75" t="e">
        <f>'ROSALPI '!F331+ZAMORA!#REF!+PARIS!#REF!</f>
        <v>#REF!</v>
      </c>
      <c r="G394" s="75" t="e">
        <f>'ROSALPI '!G331+ZAMORA!#REF!+PARIS!#REF!</f>
        <v>#REF!</v>
      </c>
      <c r="H394" s="75" t="e">
        <f>'ROSALPI '!H331+ZAMORA!#REF!+PARIS!#REF!</f>
        <v>#REF!</v>
      </c>
      <c r="I394" s="75" t="e">
        <f>'ROSALPI '!I331+ZAMORA!#REF!+PARIS!#REF!</f>
        <v>#REF!</v>
      </c>
      <c r="J394" s="75" t="e">
        <f>'ROSALPI '!J331+ZAMORA!#REF!+PARIS!#REF!</f>
        <v>#REF!</v>
      </c>
      <c r="K394" s="77" t="e">
        <f t="shared" si="30"/>
        <v>#REF!</v>
      </c>
      <c r="L394" s="81" t="e">
        <f>'ROSALPI '!L331+ZAMORA!#REF!+PARIS!#REF!</f>
        <v>#REF!</v>
      </c>
      <c r="M394" s="77" t="e">
        <f t="shared" si="31"/>
        <v>#REF!</v>
      </c>
      <c r="N394" s="77" t="e">
        <f t="shared" si="32"/>
        <v>#REF!</v>
      </c>
      <c r="O394" s="77" t="e">
        <f t="shared" si="33"/>
        <v>#REF!</v>
      </c>
      <c r="P394" s="77" t="e">
        <f t="shared" si="34"/>
        <v>#REF!</v>
      </c>
      <c r="Q394" s="77" t="e">
        <f t="shared" si="35"/>
        <v>#REF!</v>
      </c>
      <c r="R394" s="83" t="e">
        <f>+'ROSALPI '!T332+ZAMORA!#REF!+PARIS!#REF!</f>
        <v>#REF!</v>
      </c>
      <c r="S394" s="66">
        <v>480</v>
      </c>
      <c r="T394" s="66">
        <v>0</v>
      </c>
    </row>
    <row r="395" spans="2:20" ht="15">
      <c r="B395" s="67">
        <v>103118083</v>
      </c>
      <c r="C395" s="67" t="s">
        <v>301</v>
      </c>
      <c r="D395" s="67" t="s">
        <v>44</v>
      </c>
      <c r="E395" s="75" t="e">
        <f>'ROSALPI '!E332+ZAMORA!#REF!+PARIS!#REF!</f>
        <v>#REF!</v>
      </c>
      <c r="F395" s="75" t="e">
        <f>'ROSALPI '!F332+ZAMORA!#REF!+PARIS!#REF!</f>
        <v>#REF!</v>
      </c>
      <c r="G395" s="75" t="e">
        <f>'ROSALPI '!G332+ZAMORA!#REF!+PARIS!#REF!</f>
        <v>#REF!</v>
      </c>
      <c r="H395" s="75" t="e">
        <f>'ROSALPI '!H332+ZAMORA!#REF!+PARIS!#REF!</f>
        <v>#REF!</v>
      </c>
      <c r="I395" s="75" t="e">
        <f>'ROSALPI '!I332+ZAMORA!#REF!+PARIS!#REF!</f>
        <v>#REF!</v>
      </c>
      <c r="J395" s="75" t="e">
        <f>'ROSALPI '!J332+ZAMORA!#REF!+PARIS!#REF!</f>
        <v>#REF!</v>
      </c>
      <c r="K395" s="77" t="e">
        <f t="shared" si="30"/>
        <v>#REF!</v>
      </c>
      <c r="L395" s="81" t="e">
        <f>'ROSALPI '!L332+ZAMORA!#REF!+PARIS!#REF!</f>
        <v>#REF!</v>
      </c>
      <c r="M395" s="77" t="e">
        <f t="shared" si="31"/>
        <v>#REF!</v>
      </c>
      <c r="N395" s="77" t="e">
        <f t="shared" si="32"/>
        <v>#REF!</v>
      </c>
      <c r="O395" s="77" t="e">
        <f t="shared" si="33"/>
        <v>#REF!</v>
      </c>
      <c r="P395" s="77" t="e">
        <f t="shared" si="34"/>
        <v>#REF!</v>
      </c>
      <c r="Q395" s="77" t="e">
        <f t="shared" si="35"/>
        <v>#REF!</v>
      </c>
      <c r="R395" s="83" t="e">
        <f>+'ROSALPI '!T333+ZAMORA!#REF!+PARIS!#REF!</f>
        <v>#REF!</v>
      </c>
      <c r="S395" s="66">
        <v>596</v>
      </c>
      <c r="T395" s="66">
        <v>119200</v>
      </c>
    </row>
    <row r="396" spans="2:20" ht="15">
      <c r="B396" s="67">
        <v>103118342</v>
      </c>
      <c r="C396" s="67" t="s">
        <v>207</v>
      </c>
      <c r="D396" s="67" t="s">
        <v>44</v>
      </c>
      <c r="E396" s="75" t="e">
        <f>'ROSALPI '!E333+ZAMORA!#REF!+PARIS!#REF!</f>
        <v>#REF!</v>
      </c>
      <c r="F396" s="75" t="e">
        <f>'ROSALPI '!F333+ZAMORA!#REF!+PARIS!#REF!</f>
        <v>#REF!</v>
      </c>
      <c r="G396" s="75" t="e">
        <f>'ROSALPI '!G333+ZAMORA!#REF!+PARIS!#REF!</f>
        <v>#REF!</v>
      </c>
      <c r="H396" s="75" t="e">
        <f>'ROSALPI '!H333+ZAMORA!#REF!+PARIS!#REF!</f>
        <v>#REF!</v>
      </c>
      <c r="I396" s="75" t="e">
        <f>'ROSALPI '!I333+ZAMORA!#REF!+PARIS!#REF!</f>
        <v>#REF!</v>
      </c>
      <c r="J396" s="75" t="e">
        <f>'ROSALPI '!J333+ZAMORA!#REF!+PARIS!#REF!</f>
        <v>#REF!</v>
      </c>
      <c r="K396" s="77" t="e">
        <f t="shared" si="30"/>
        <v>#REF!</v>
      </c>
      <c r="L396" s="81" t="e">
        <f>'ROSALPI '!L333+ZAMORA!#REF!+PARIS!#REF!</f>
        <v>#REF!</v>
      </c>
      <c r="M396" s="77" t="e">
        <f t="shared" si="31"/>
        <v>#REF!</v>
      </c>
      <c r="N396" s="77" t="e">
        <f t="shared" si="32"/>
        <v>#REF!</v>
      </c>
      <c r="O396" s="77" t="e">
        <f t="shared" si="33"/>
        <v>#REF!</v>
      </c>
      <c r="P396" s="77" t="e">
        <f t="shared" si="34"/>
        <v>#REF!</v>
      </c>
      <c r="Q396" s="77" t="e">
        <f t="shared" si="35"/>
        <v>#REF!</v>
      </c>
      <c r="R396" s="83" t="e">
        <f>+'ROSALPI '!T334+ZAMORA!#REF!+PARIS!#REF!</f>
        <v>#REF!</v>
      </c>
      <c r="S396" s="66">
        <v>67</v>
      </c>
      <c r="T396" s="66">
        <v>871000</v>
      </c>
    </row>
    <row r="397" spans="2:20" ht="15">
      <c r="B397" s="67">
        <v>103104379</v>
      </c>
      <c r="C397" s="67" t="s">
        <v>100</v>
      </c>
      <c r="D397" s="67" t="s">
        <v>44</v>
      </c>
      <c r="E397" s="75" t="e">
        <f>'ROSALPI '!E334+ZAMORA!#REF!+PARIS!#REF!</f>
        <v>#REF!</v>
      </c>
      <c r="F397" s="75" t="e">
        <f>'ROSALPI '!F334+ZAMORA!#REF!+PARIS!#REF!</f>
        <v>#REF!</v>
      </c>
      <c r="G397" s="75" t="e">
        <f>'ROSALPI '!G334+ZAMORA!#REF!+PARIS!#REF!</f>
        <v>#REF!</v>
      </c>
      <c r="H397" s="75" t="e">
        <f>'ROSALPI '!H334+ZAMORA!#REF!+PARIS!#REF!</f>
        <v>#REF!</v>
      </c>
      <c r="I397" s="75" t="e">
        <f>'ROSALPI '!I334+ZAMORA!#REF!+PARIS!#REF!</f>
        <v>#REF!</v>
      </c>
      <c r="J397" s="75" t="e">
        <f>'ROSALPI '!J334+ZAMORA!#REF!+PARIS!#REF!</f>
        <v>#REF!</v>
      </c>
      <c r="K397" s="77" t="e">
        <f t="shared" si="30"/>
        <v>#REF!</v>
      </c>
      <c r="L397" s="81" t="e">
        <f>'ROSALPI '!L334+ZAMORA!#REF!+PARIS!#REF!</f>
        <v>#REF!</v>
      </c>
      <c r="M397" s="77" t="e">
        <f t="shared" si="31"/>
        <v>#REF!</v>
      </c>
      <c r="N397" s="77" t="e">
        <f t="shared" si="32"/>
        <v>#REF!</v>
      </c>
      <c r="O397" s="77" t="e">
        <f t="shared" si="33"/>
        <v>#REF!</v>
      </c>
      <c r="P397" s="77" t="e">
        <f t="shared" si="34"/>
        <v>#REF!</v>
      </c>
      <c r="Q397" s="77" t="e">
        <f t="shared" si="35"/>
        <v>#REF!</v>
      </c>
      <c r="R397" s="83" t="e">
        <f>+'ROSALPI '!T335+ZAMORA!#REF!+PARIS!#REF!</f>
        <v>#REF!</v>
      </c>
      <c r="S397" s="66">
        <v>167</v>
      </c>
      <c r="T397" s="66">
        <v>50100</v>
      </c>
    </row>
    <row r="398" spans="2:20" ht="15">
      <c r="B398" s="67">
        <v>103104369</v>
      </c>
      <c r="C398" s="67" t="s">
        <v>257</v>
      </c>
      <c r="D398" s="76" t="s">
        <v>422</v>
      </c>
      <c r="E398" s="75" t="e">
        <f>'ROSALPI '!E335+ZAMORA!#REF!+PARIS!#REF!</f>
        <v>#REF!</v>
      </c>
      <c r="F398" s="75" t="e">
        <f>'ROSALPI '!F335+ZAMORA!#REF!+PARIS!#REF!</f>
        <v>#REF!</v>
      </c>
      <c r="G398" s="75" t="e">
        <f>'ROSALPI '!G335+ZAMORA!#REF!+PARIS!#REF!</f>
        <v>#REF!</v>
      </c>
      <c r="H398" s="75" t="e">
        <f>'ROSALPI '!H335+ZAMORA!#REF!+PARIS!#REF!</f>
        <v>#REF!</v>
      </c>
      <c r="I398" s="75" t="e">
        <f>'ROSALPI '!I335+ZAMORA!#REF!+PARIS!#REF!</f>
        <v>#REF!</v>
      </c>
      <c r="J398" s="75" t="e">
        <f>'ROSALPI '!J335+ZAMORA!#REF!+PARIS!#REF!</f>
        <v>#REF!</v>
      </c>
      <c r="K398" s="77" t="e">
        <f t="shared" si="30"/>
        <v>#REF!</v>
      </c>
      <c r="L398" s="81" t="e">
        <f>'ROSALPI '!L335+ZAMORA!#REF!+PARIS!#REF!</f>
        <v>#REF!</v>
      </c>
      <c r="M398" s="77" t="e">
        <f t="shared" si="31"/>
        <v>#REF!</v>
      </c>
      <c r="N398" s="77" t="e">
        <f t="shared" si="32"/>
        <v>#REF!</v>
      </c>
      <c r="O398" s="77" t="e">
        <f t="shared" si="33"/>
        <v>#REF!</v>
      </c>
      <c r="P398" s="77" t="e">
        <f t="shared" si="34"/>
        <v>#REF!</v>
      </c>
      <c r="Q398" s="77" t="e">
        <f t="shared" si="35"/>
        <v>#REF!</v>
      </c>
      <c r="R398" s="83" t="e">
        <f>+'ROSALPI '!T336+ZAMORA!#REF!+PARIS!#REF!</f>
        <v>#REF!</v>
      </c>
      <c r="S398" s="66">
        <v>19566</v>
      </c>
      <c r="T398" s="66">
        <v>0</v>
      </c>
    </row>
    <row r="399" spans="2:20" ht="15">
      <c r="B399" s="67">
        <v>103104375</v>
      </c>
      <c r="C399" s="67" t="s">
        <v>340</v>
      </c>
      <c r="D399" s="67" t="s">
        <v>44</v>
      </c>
      <c r="E399" s="75" t="e">
        <f>'ROSALPI '!E336+ZAMORA!#REF!+PARIS!#REF!</f>
        <v>#REF!</v>
      </c>
      <c r="F399" s="75" t="e">
        <f>'ROSALPI '!F336+ZAMORA!#REF!+PARIS!#REF!</f>
        <v>#REF!</v>
      </c>
      <c r="G399" s="75" t="e">
        <f>'ROSALPI '!G336+ZAMORA!#REF!+PARIS!#REF!</f>
        <v>#REF!</v>
      </c>
      <c r="H399" s="75" t="e">
        <f>'ROSALPI '!H336+ZAMORA!#REF!+PARIS!#REF!</f>
        <v>#REF!</v>
      </c>
      <c r="I399" s="75" t="e">
        <f>'ROSALPI '!I336+ZAMORA!#REF!+PARIS!#REF!</f>
        <v>#REF!</v>
      </c>
      <c r="J399" s="75" t="e">
        <f>'ROSALPI '!J336+ZAMORA!#REF!+PARIS!#REF!</f>
        <v>#REF!</v>
      </c>
      <c r="K399" s="77" t="e">
        <f t="shared" si="30"/>
        <v>#REF!</v>
      </c>
      <c r="L399" s="81" t="e">
        <f>'ROSALPI '!L336+ZAMORA!#REF!+PARIS!#REF!</f>
        <v>#REF!</v>
      </c>
      <c r="M399" s="77" t="e">
        <f t="shared" si="31"/>
        <v>#REF!</v>
      </c>
      <c r="N399" s="77" t="e">
        <f t="shared" si="32"/>
        <v>#REF!</v>
      </c>
      <c r="O399" s="77" t="e">
        <f t="shared" si="33"/>
        <v>#REF!</v>
      </c>
      <c r="P399" s="77" t="e">
        <f t="shared" si="34"/>
        <v>#REF!</v>
      </c>
      <c r="Q399" s="77" t="e">
        <f t="shared" si="35"/>
        <v>#REF!</v>
      </c>
      <c r="R399" s="83" t="e">
        <f>+'ROSALPI '!#REF!+ZAMORA!#REF!+PARIS!#REF!</f>
        <v>#REF!</v>
      </c>
      <c r="S399" s="66">
        <v>145</v>
      </c>
      <c r="T399" s="66">
        <v>0</v>
      </c>
    </row>
    <row r="400" spans="2:20" ht="15">
      <c r="B400" s="75">
        <v>103104360</v>
      </c>
      <c r="C400" s="140" t="s">
        <v>417</v>
      </c>
      <c r="D400" s="75" t="s">
        <v>6</v>
      </c>
      <c r="E400" s="75" t="e">
        <f>'ROSALPI '!#REF!+ZAMORA!#REF!+PARIS!#REF!</f>
        <v>#REF!</v>
      </c>
      <c r="F400" s="75" t="e">
        <f>'ROSALPI '!#REF!+ZAMORA!#REF!+PARIS!#REF!</f>
        <v>#REF!</v>
      </c>
      <c r="G400" s="75" t="e">
        <f>'ROSALPI '!#REF!+ZAMORA!#REF!+PARIS!#REF!</f>
        <v>#REF!</v>
      </c>
      <c r="H400" s="75" t="e">
        <f>'ROSALPI '!#REF!+ZAMORA!#REF!+PARIS!#REF!</f>
        <v>#REF!</v>
      </c>
      <c r="I400" s="75" t="e">
        <f>'ROSALPI '!#REF!+ZAMORA!#REF!+PARIS!#REF!</f>
        <v>#REF!</v>
      </c>
      <c r="J400" s="75" t="e">
        <f>'ROSALPI '!#REF!+ZAMORA!#REF!+PARIS!#REF!</f>
        <v>#REF!</v>
      </c>
      <c r="K400" s="77" t="e">
        <f t="shared" si="30"/>
        <v>#REF!</v>
      </c>
      <c r="L400" s="81" t="e">
        <f>'ROSALPI '!#REF!+ZAMORA!#REF!+PARIS!#REF!</f>
        <v>#REF!</v>
      </c>
      <c r="M400" s="77" t="e">
        <f t="shared" si="31"/>
        <v>#REF!</v>
      </c>
      <c r="N400" s="77" t="e">
        <f t="shared" si="32"/>
        <v>#REF!</v>
      </c>
      <c r="O400" s="77" t="e">
        <f t="shared" si="33"/>
        <v>#REF!</v>
      </c>
      <c r="P400" s="77" t="e">
        <f t="shared" si="34"/>
        <v>#REF!</v>
      </c>
      <c r="Q400" s="77" t="e">
        <f t="shared" si="35"/>
        <v>#REF!</v>
      </c>
      <c r="R400" s="83" t="e">
        <f>+'ROSALPI '!#REF!+ZAMORA!#REF!+PARIS!#REF!</f>
        <v>#REF!</v>
      </c>
      <c r="S400" s="66">
        <v>0</v>
      </c>
      <c r="T400" s="66">
        <v>0</v>
      </c>
    </row>
    <row r="401" spans="2:20" ht="15">
      <c r="B401" s="75">
        <v>103112122</v>
      </c>
      <c r="C401" s="140" t="s">
        <v>418</v>
      </c>
      <c r="D401" s="75" t="s">
        <v>29</v>
      </c>
      <c r="E401" s="75" t="e">
        <f>'ROSALPI '!#REF!+ZAMORA!#REF!+PARIS!#REF!</f>
        <v>#REF!</v>
      </c>
      <c r="F401" s="75" t="e">
        <f>'ROSALPI '!#REF!+ZAMORA!#REF!+PARIS!#REF!</f>
        <v>#REF!</v>
      </c>
      <c r="G401" s="75" t="e">
        <f>'ROSALPI '!#REF!+ZAMORA!#REF!+PARIS!#REF!</f>
        <v>#REF!</v>
      </c>
      <c r="H401" s="75" t="e">
        <f>'ROSALPI '!#REF!+ZAMORA!#REF!+PARIS!#REF!</f>
        <v>#REF!</v>
      </c>
      <c r="I401" s="75" t="e">
        <f>'ROSALPI '!#REF!+ZAMORA!#REF!+PARIS!#REF!</f>
        <v>#REF!</v>
      </c>
      <c r="J401" s="75" t="e">
        <f>'ROSALPI '!#REF!+ZAMORA!#REF!+PARIS!#REF!</f>
        <v>#REF!</v>
      </c>
      <c r="K401" s="77" t="e">
        <f t="shared" si="30"/>
        <v>#REF!</v>
      </c>
      <c r="L401" s="81" t="e">
        <f>'ROSALPI '!#REF!+ZAMORA!#REF!+PARIS!#REF!</f>
        <v>#REF!</v>
      </c>
      <c r="M401" s="77" t="e">
        <f t="shared" si="31"/>
        <v>#REF!</v>
      </c>
      <c r="N401" s="77" t="e">
        <f t="shared" si="32"/>
        <v>#REF!</v>
      </c>
      <c r="O401" s="77"/>
      <c r="P401" s="77" t="e">
        <f t="shared" si="34"/>
        <v>#REF!</v>
      </c>
      <c r="Q401" s="77" t="e">
        <f t="shared" si="35"/>
        <v>#REF!</v>
      </c>
      <c r="R401" s="83" t="e">
        <f>+'ROSALPI '!T337+ZAMORA!#REF!+PARIS!#REF!</f>
        <v>#REF!</v>
      </c>
      <c r="S401" s="66">
        <v>0</v>
      </c>
      <c r="T401" s="66">
        <v>0</v>
      </c>
    </row>
    <row r="402" spans="2:20" ht="15">
      <c r="B402" s="75">
        <v>103113166</v>
      </c>
      <c r="C402" s="142" t="s">
        <v>448</v>
      </c>
      <c r="D402" s="76" t="s">
        <v>449</v>
      </c>
      <c r="E402" s="75" t="e">
        <f>'ROSALPI '!E337+ZAMORA!#REF!+PARIS!#REF!</f>
        <v>#REF!</v>
      </c>
      <c r="F402" s="75" t="e">
        <f>'ROSALPI '!F337+ZAMORA!#REF!+PARIS!#REF!</f>
        <v>#REF!</v>
      </c>
      <c r="G402" s="75" t="e">
        <f>'ROSALPI '!G337+ZAMORA!#REF!+PARIS!#REF!</f>
        <v>#REF!</v>
      </c>
      <c r="H402" s="75" t="e">
        <f>'ROSALPI '!H337+ZAMORA!#REF!+PARIS!#REF!</f>
        <v>#REF!</v>
      </c>
      <c r="I402" s="75" t="e">
        <f>'ROSALPI '!I337+ZAMORA!#REF!+PARIS!#REF!</f>
        <v>#REF!</v>
      </c>
      <c r="J402" s="75" t="e">
        <f>'ROSALPI '!J337+ZAMORA!#REF!+PARIS!#REF!</f>
        <v>#REF!</v>
      </c>
      <c r="K402" s="77" t="e">
        <f t="shared" si="30"/>
        <v>#REF!</v>
      </c>
      <c r="L402" s="81" t="e">
        <f>'ROSALPI '!L337+ZAMORA!#REF!+PARIS!#REF!</f>
        <v>#REF!</v>
      </c>
      <c r="M402" s="77" t="e">
        <f t="shared" si="31"/>
        <v>#REF!</v>
      </c>
      <c r="N402" s="77" t="e">
        <f t="shared" si="32"/>
        <v>#REF!</v>
      </c>
      <c r="O402" s="77" t="e">
        <f t="shared" si="33"/>
        <v>#REF!</v>
      </c>
      <c r="P402" s="77" t="e">
        <f t="shared" si="34"/>
        <v>#REF!</v>
      </c>
      <c r="Q402" s="77" t="e">
        <f t="shared" si="35"/>
        <v>#REF!</v>
      </c>
      <c r="R402" s="83" t="e">
        <f>+'ROSALPI '!T338+ZAMORA!#REF!+PARIS!#REF!</f>
        <v>#REF!</v>
      </c>
      <c r="S402" s="66">
        <v>0</v>
      </c>
      <c r="T402" s="66">
        <v>0</v>
      </c>
    </row>
    <row r="403" spans="2:20" ht="15">
      <c r="B403" s="67">
        <v>103107056</v>
      </c>
      <c r="C403" s="67" t="s">
        <v>121</v>
      </c>
      <c r="D403" s="67" t="s">
        <v>44</v>
      </c>
      <c r="E403" s="75" t="e">
        <f>'ROSALPI '!E338+ZAMORA!#REF!+PARIS!#REF!</f>
        <v>#REF!</v>
      </c>
      <c r="F403" s="75" t="e">
        <f>'ROSALPI '!F338+ZAMORA!#REF!+PARIS!#REF!</f>
        <v>#REF!</v>
      </c>
      <c r="G403" s="75" t="e">
        <f>'ROSALPI '!G338+ZAMORA!#REF!+PARIS!#REF!</f>
        <v>#REF!</v>
      </c>
      <c r="H403" s="75" t="e">
        <f>'ROSALPI '!H338+ZAMORA!#REF!+PARIS!#REF!</f>
        <v>#REF!</v>
      </c>
      <c r="I403" s="75" t="e">
        <f>'ROSALPI '!I338+ZAMORA!#REF!+PARIS!#REF!</f>
        <v>#REF!</v>
      </c>
      <c r="J403" s="75" t="e">
        <f>'ROSALPI '!J338+ZAMORA!#REF!+PARIS!#REF!</f>
        <v>#REF!</v>
      </c>
      <c r="K403" s="77" t="e">
        <f t="shared" ref="K403:K412" si="36">AVERAGE(E403,F403,G403,H403,I403,J403)</f>
        <v>#REF!</v>
      </c>
      <c r="L403" s="81" t="e">
        <f>'ROSALPI '!L338+ZAMORA!#REF!+PARIS!#REF!</f>
        <v>#REF!</v>
      </c>
      <c r="M403" s="77" t="e">
        <f t="shared" si="31"/>
        <v>#REF!</v>
      </c>
      <c r="N403" s="77" t="e">
        <f t="shared" si="32"/>
        <v>#REF!</v>
      </c>
      <c r="O403" s="77" t="e">
        <f t="shared" si="33"/>
        <v>#REF!</v>
      </c>
      <c r="P403" s="77" t="e">
        <f t="shared" si="34"/>
        <v>#REF!</v>
      </c>
      <c r="Q403" s="77" t="e">
        <f t="shared" si="35"/>
        <v>#REF!</v>
      </c>
      <c r="R403" s="83" t="e">
        <f>+'ROSALPI '!T339+ZAMORA!#REF!+PARIS!#REF!</f>
        <v>#REF!</v>
      </c>
      <c r="S403" s="66">
        <v>186</v>
      </c>
      <c r="T403" s="66">
        <v>1302000</v>
      </c>
    </row>
    <row r="404" spans="2:20" ht="15">
      <c r="B404" s="67">
        <v>103107050</v>
      </c>
      <c r="C404" s="67" t="s">
        <v>120</v>
      </c>
      <c r="D404" s="67" t="s">
        <v>44</v>
      </c>
      <c r="E404" s="75" t="e">
        <f>'ROSALPI '!E339+ZAMORA!#REF!+PARIS!#REF!</f>
        <v>#REF!</v>
      </c>
      <c r="F404" s="75" t="e">
        <f>'ROSALPI '!F339+ZAMORA!#REF!+PARIS!#REF!</f>
        <v>#REF!</v>
      </c>
      <c r="G404" s="75" t="e">
        <f>'ROSALPI '!G339+ZAMORA!#REF!+PARIS!#REF!</f>
        <v>#REF!</v>
      </c>
      <c r="H404" s="75" t="e">
        <f>'ROSALPI '!H339+ZAMORA!#REF!+PARIS!#REF!</f>
        <v>#REF!</v>
      </c>
      <c r="I404" s="75" t="e">
        <f>'ROSALPI '!I339+ZAMORA!#REF!+PARIS!#REF!</f>
        <v>#REF!</v>
      </c>
      <c r="J404" s="75" t="e">
        <f>'ROSALPI '!J339+ZAMORA!#REF!+PARIS!#REF!</f>
        <v>#REF!</v>
      </c>
      <c r="K404" s="77" t="e">
        <f t="shared" si="36"/>
        <v>#REF!</v>
      </c>
      <c r="L404" s="81" t="e">
        <f>'ROSALPI '!L339+ZAMORA!#REF!+PARIS!#REF!</f>
        <v>#REF!</v>
      </c>
      <c r="M404" s="77" t="e">
        <f t="shared" si="31"/>
        <v>#REF!</v>
      </c>
      <c r="N404" s="77" t="e">
        <f t="shared" si="32"/>
        <v>#REF!</v>
      </c>
      <c r="O404" s="77" t="e">
        <f t="shared" si="33"/>
        <v>#REF!</v>
      </c>
      <c r="P404" s="77" t="e">
        <f t="shared" si="34"/>
        <v>#REF!</v>
      </c>
      <c r="Q404" s="77" t="e">
        <f t="shared" si="35"/>
        <v>#REF!</v>
      </c>
      <c r="R404" s="83" t="e">
        <f>+'ROSALPI '!T340+ZAMORA!#REF!+PARIS!#REF!</f>
        <v>#REF!</v>
      </c>
      <c r="S404" s="66">
        <v>106</v>
      </c>
      <c r="T404" s="66">
        <v>1325000</v>
      </c>
    </row>
    <row r="405" spans="2:20" ht="15">
      <c r="B405" s="67">
        <v>103120035</v>
      </c>
      <c r="C405" s="141" t="s">
        <v>238</v>
      </c>
      <c r="D405" s="67" t="s">
        <v>44</v>
      </c>
      <c r="E405" s="75" t="e">
        <f>'ROSALPI '!E340+ZAMORA!#REF!+PARIS!#REF!</f>
        <v>#REF!</v>
      </c>
      <c r="F405" s="75" t="e">
        <f>'ROSALPI '!F340+ZAMORA!#REF!+PARIS!#REF!</f>
        <v>#REF!</v>
      </c>
      <c r="G405" s="75" t="e">
        <f>'ROSALPI '!G340+ZAMORA!#REF!+PARIS!#REF!</f>
        <v>#REF!</v>
      </c>
      <c r="H405" s="75" t="e">
        <f>'ROSALPI '!H340+ZAMORA!#REF!+PARIS!#REF!</f>
        <v>#REF!</v>
      </c>
      <c r="I405" s="75" t="e">
        <f>'ROSALPI '!I340+ZAMORA!#REF!+PARIS!#REF!</f>
        <v>#REF!</v>
      </c>
      <c r="J405" s="75" t="e">
        <f>'ROSALPI '!J340+ZAMORA!#REF!+PARIS!#REF!</f>
        <v>#REF!</v>
      </c>
      <c r="K405" s="77" t="e">
        <f t="shared" si="36"/>
        <v>#REF!</v>
      </c>
      <c r="L405" s="81" t="e">
        <f>'ROSALPI '!L340+ZAMORA!#REF!+PARIS!#REF!</f>
        <v>#REF!</v>
      </c>
      <c r="M405" s="77" t="e">
        <f t="shared" si="31"/>
        <v>#REF!</v>
      </c>
      <c r="N405" s="77" t="e">
        <f t="shared" si="32"/>
        <v>#REF!</v>
      </c>
      <c r="O405" s="77" t="e">
        <f t="shared" si="33"/>
        <v>#REF!</v>
      </c>
      <c r="P405" s="77" t="e">
        <f t="shared" si="34"/>
        <v>#REF!</v>
      </c>
      <c r="Q405" s="77" t="e">
        <f t="shared" si="35"/>
        <v>#REF!</v>
      </c>
      <c r="R405" s="83" t="e">
        <f>+'ROSALPI '!T341+ZAMORA!#REF!+PARIS!#REF!</f>
        <v>#REF!</v>
      </c>
      <c r="S405" s="66">
        <v>110</v>
      </c>
      <c r="T405" s="66">
        <v>0</v>
      </c>
    </row>
    <row r="406" spans="2:20" ht="15">
      <c r="B406" s="67">
        <v>103121122</v>
      </c>
      <c r="C406" s="67" t="s">
        <v>337</v>
      </c>
      <c r="D406" s="67" t="s">
        <v>450</v>
      </c>
      <c r="E406" s="75" t="e">
        <f>'ROSALPI '!E341+ZAMORA!#REF!+PARIS!#REF!</f>
        <v>#REF!</v>
      </c>
      <c r="F406" s="75" t="e">
        <f>'ROSALPI '!F341+ZAMORA!#REF!+PARIS!#REF!</f>
        <v>#REF!</v>
      </c>
      <c r="G406" s="75" t="e">
        <f>'ROSALPI '!G341+ZAMORA!#REF!+PARIS!#REF!</f>
        <v>#REF!</v>
      </c>
      <c r="H406" s="75" t="e">
        <f>'ROSALPI '!H341+ZAMORA!#REF!+PARIS!#REF!</f>
        <v>#REF!</v>
      </c>
      <c r="I406" s="75" t="e">
        <f>'ROSALPI '!I341+ZAMORA!#REF!+PARIS!#REF!</f>
        <v>#REF!</v>
      </c>
      <c r="J406" s="75" t="e">
        <f>'ROSALPI '!J341+ZAMORA!#REF!+PARIS!#REF!</f>
        <v>#REF!</v>
      </c>
      <c r="K406" s="77" t="e">
        <f t="shared" si="36"/>
        <v>#REF!</v>
      </c>
      <c r="L406" s="81" t="e">
        <f>'ROSALPI '!L341+ZAMORA!#REF!+PARIS!#REF!</f>
        <v>#REF!</v>
      </c>
      <c r="M406" s="77" t="e">
        <f t="shared" si="31"/>
        <v>#REF!</v>
      </c>
      <c r="N406" s="77" t="e">
        <f t="shared" si="32"/>
        <v>#REF!</v>
      </c>
      <c r="O406" s="77" t="e">
        <f t="shared" si="33"/>
        <v>#REF!</v>
      </c>
      <c r="P406" s="77" t="e">
        <f t="shared" si="34"/>
        <v>#REF!</v>
      </c>
      <c r="Q406" s="77" t="e">
        <f t="shared" si="35"/>
        <v>#REF!</v>
      </c>
      <c r="R406" s="83" t="e">
        <f>+'ROSALPI '!T342+ZAMORA!#REF!+PARIS!#REF!</f>
        <v>#REF!</v>
      </c>
      <c r="S406" s="66">
        <v>1100</v>
      </c>
      <c r="T406" s="66">
        <v>0</v>
      </c>
    </row>
    <row r="407" spans="2:20" ht="15">
      <c r="B407" s="67">
        <v>103117130</v>
      </c>
      <c r="C407" s="67" t="s">
        <v>295</v>
      </c>
      <c r="D407" s="67" t="s">
        <v>44</v>
      </c>
      <c r="E407" s="75" t="e">
        <f>'ROSALPI '!E342+ZAMORA!#REF!+PARIS!#REF!</f>
        <v>#REF!</v>
      </c>
      <c r="F407" s="75" t="e">
        <f>'ROSALPI '!F342+ZAMORA!#REF!+PARIS!#REF!</f>
        <v>#REF!</v>
      </c>
      <c r="G407" s="75" t="e">
        <f>'ROSALPI '!G342+ZAMORA!#REF!+PARIS!#REF!</f>
        <v>#REF!</v>
      </c>
      <c r="H407" s="75" t="e">
        <f>'ROSALPI '!H342+ZAMORA!#REF!+PARIS!#REF!</f>
        <v>#REF!</v>
      </c>
      <c r="I407" s="75" t="e">
        <f>'ROSALPI '!I342+ZAMORA!#REF!+PARIS!#REF!</f>
        <v>#REF!</v>
      </c>
      <c r="J407" s="75" t="e">
        <f>'ROSALPI '!J342+ZAMORA!#REF!+PARIS!#REF!</f>
        <v>#REF!</v>
      </c>
      <c r="K407" s="77" t="e">
        <f t="shared" si="36"/>
        <v>#REF!</v>
      </c>
      <c r="L407" s="81" t="e">
        <f>'ROSALPI '!L342+ZAMORA!#REF!+PARIS!#REF!</f>
        <v>#REF!</v>
      </c>
      <c r="M407" s="77" t="e">
        <f t="shared" si="31"/>
        <v>#REF!</v>
      </c>
      <c r="N407" s="77" t="e">
        <f t="shared" si="32"/>
        <v>#REF!</v>
      </c>
      <c r="O407" s="77" t="e">
        <f t="shared" si="33"/>
        <v>#REF!</v>
      </c>
      <c r="P407" s="77" t="e">
        <f t="shared" si="34"/>
        <v>#REF!</v>
      </c>
      <c r="Q407" s="77" t="e">
        <f t="shared" si="35"/>
        <v>#REF!</v>
      </c>
      <c r="R407" s="83" t="e">
        <f>+'ROSALPI '!T343+ZAMORA!#REF!+PARIS!#REF!</f>
        <v>#REF!</v>
      </c>
      <c r="S407" s="66">
        <v>1326</v>
      </c>
      <c r="T407" s="66">
        <v>13260</v>
      </c>
    </row>
    <row r="408" spans="2:20" ht="15">
      <c r="B408" s="67">
        <v>103117132</v>
      </c>
      <c r="C408" s="67" t="s">
        <v>296</v>
      </c>
      <c r="D408" s="67" t="s">
        <v>44</v>
      </c>
      <c r="E408" s="75" t="e">
        <f>'ROSALPI '!E343+ZAMORA!#REF!+PARIS!#REF!</f>
        <v>#REF!</v>
      </c>
      <c r="F408" s="75" t="e">
        <f>'ROSALPI '!F343+ZAMORA!#REF!+PARIS!#REF!</f>
        <v>#REF!</v>
      </c>
      <c r="G408" s="75" t="e">
        <f>'ROSALPI '!G343+ZAMORA!#REF!+PARIS!#REF!</f>
        <v>#REF!</v>
      </c>
      <c r="H408" s="75" t="e">
        <f>'ROSALPI '!H343+ZAMORA!#REF!+PARIS!#REF!</f>
        <v>#REF!</v>
      </c>
      <c r="I408" s="75" t="e">
        <f>'ROSALPI '!I343+ZAMORA!#REF!+PARIS!#REF!</f>
        <v>#REF!</v>
      </c>
      <c r="J408" s="75" t="e">
        <f>'ROSALPI '!J343+ZAMORA!#REF!+PARIS!#REF!</f>
        <v>#REF!</v>
      </c>
      <c r="K408" s="77" t="e">
        <f t="shared" si="36"/>
        <v>#REF!</v>
      </c>
      <c r="L408" s="81" t="e">
        <f>'ROSALPI '!L343+ZAMORA!#REF!+PARIS!#REF!</f>
        <v>#REF!</v>
      </c>
      <c r="M408" s="77" t="e">
        <f t="shared" si="31"/>
        <v>#REF!</v>
      </c>
      <c r="N408" s="77" t="e">
        <f t="shared" si="32"/>
        <v>#REF!</v>
      </c>
      <c r="O408" s="77" t="e">
        <f t="shared" si="33"/>
        <v>#REF!</v>
      </c>
      <c r="P408" s="77" t="e">
        <f t="shared" si="34"/>
        <v>#REF!</v>
      </c>
      <c r="Q408" s="77" t="e">
        <f t="shared" si="35"/>
        <v>#REF!</v>
      </c>
      <c r="R408" s="83" t="e">
        <f>+'ROSALPI '!T344+ZAMORA!#REF!+PARIS!#REF!</f>
        <v>#REF!</v>
      </c>
      <c r="S408" s="66">
        <v>0</v>
      </c>
      <c r="T408" s="66">
        <v>0</v>
      </c>
    </row>
    <row r="409" spans="2:20" ht="15">
      <c r="B409" s="75">
        <v>103117131</v>
      </c>
      <c r="C409" s="75" t="s">
        <v>367</v>
      </c>
      <c r="D409" s="75" t="s">
        <v>44</v>
      </c>
      <c r="E409" s="75" t="e">
        <f>'ROSALPI '!E344+ZAMORA!#REF!+PARIS!#REF!</f>
        <v>#REF!</v>
      </c>
      <c r="F409" s="75" t="e">
        <f>'ROSALPI '!F344+ZAMORA!#REF!+PARIS!#REF!</f>
        <v>#REF!</v>
      </c>
      <c r="G409" s="75" t="e">
        <f>'ROSALPI '!G344+ZAMORA!#REF!+PARIS!#REF!</f>
        <v>#REF!</v>
      </c>
      <c r="H409" s="75" t="e">
        <f>'ROSALPI '!H344+ZAMORA!#REF!+PARIS!#REF!</f>
        <v>#REF!</v>
      </c>
      <c r="I409" s="75" t="e">
        <f>'ROSALPI '!I344+ZAMORA!#REF!+PARIS!#REF!</f>
        <v>#REF!</v>
      </c>
      <c r="J409" s="75" t="e">
        <f>'ROSALPI '!J344+ZAMORA!#REF!+PARIS!#REF!</f>
        <v>#REF!</v>
      </c>
      <c r="K409" s="77" t="e">
        <f t="shared" si="36"/>
        <v>#REF!</v>
      </c>
      <c r="L409" s="81" t="e">
        <f>'ROSALPI '!L344+ZAMORA!#REF!+PARIS!#REF!</f>
        <v>#REF!</v>
      </c>
      <c r="M409" s="77" t="e">
        <f t="shared" si="31"/>
        <v>#REF!</v>
      </c>
      <c r="N409" s="77" t="e">
        <f t="shared" si="32"/>
        <v>#REF!</v>
      </c>
      <c r="O409" s="77" t="e">
        <f t="shared" si="33"/>
        <v>#REF!</v>
      </c>
      <c r="P409" s="77" t="e">
        <f t="shared" si="34"/>
        <v>#REF!</v>
      </c>
      <c r="Q409" s="77" t="e">
        <f t="shared" si="35"/>
        <v>#REF!</v>
      </c>
      <c r="R409" s="83" t="e">
        <f>+'ROSALPI '!T345+ZAMORA!#REF!+PARIS!#REF!</f>
        <v>#REF!</v>
      </c>
      <c r="S409" s="66">
        <v>0</v>
      </c>
      <c r="T409" s="66">
        <v>0</v>
      </c>
    </row>
    <row r="410" spans="2:20" ht="15">
      <c r="B410" s="67">
        <v>103117100</v>
      </c>
      <c r="C410" s="67" t="s">
        <v>188</v>
      </c>
      <c r="D410" s="67" t="s">
        <v>44</v>
      </c>
      <c r="E410" s="75" t="e">
        <f>'ROSALPI '!E345+ZAMORA!#REF!+PARIS!#REF!</f>
        <v>#REF!</v>
      </c>
      <c r="F410" s="75" t="e">
        <f>'ROSALPI '!F345+ZAMORA!#REF!+PARIS!#REF!</f>
        <v>#REF!</v>
      </c>
      <c r="G410" s="75" t="e">
        <f>'ROSALPI '!G345+ZAMORA!#REF!+PARIS!#REF!</f>
        <v>#REF!</v>
      </c>
      <c r="H410" s="75" t="e">
        <f>'ROSALPI '!H345+ZAMORA!#REF!+PARIS!#REF!</f>
        <v>#REF!</v>
      </c>
      <c r="I410" s="75" t="e">
        <f>'ROSALPI '!I345+ZAMORA!#REF!+PARIS!#REF!</f>
        <v>#REF!</v>
      </c>
      <c r="J410" s="75" t="e">
        <f>'ROSALPI '!J345+ZAMORA!#REF!+PARIS!#REF!</f>
        <v>#REF!</v>
      </c>
      <c r="K410" s="77" t="e">
        <f t="shared" si="36"/>
        <v>#REF!</v>
      </c>
      <c r="L410" s="81" t="e">
        <f>'ROSALPI '!L345+ZAMORA!#REF!+PARIS!#REF!</f>
        <v>#REF!</v>
      </c>
      <c r="M410" s="77" t="e">
        <f t="shared" si="31"/>
        <v>#REF!</v>
      </c>
      <c r="N410" s="77" t="e">
        <f t="shared" si="32"/>
        <v>#REF!</v>
      </c>
      <c r="O410" s="77" t="e">
        <f t="shared" si="33"/>
        <v>#REF!</v>
      </c>
      <c r="P410" s="77" t="e">
        <f t="shared" si="34"/>
        <v>#REF!</v>
      </c>
      <c r="Q410" s="77" t="e">
        <f t="shared" si="35"/>
        <v>#REF!</v>
      </c>
      <c r="R410" s="83" t="e">
        <f>+'ROSALPI '!T346+ZAMORA!#REF!+PARIS!#REF!</f>
        <v>#REF!</v>
      </c>
      <c r="S410" s="66">
        <v>94</v>
      </c>
      <c r="T410" s="66">
        <v>300800</v>
      </c>
    </row>
    <row r="411" spans="2:20" ht="15">
      <c r="B411" s="75">
        <v>103104012</v>
      </c>
      <c r="C411" s="140" t="s">
        <v>419</v>
      </c>
      <c r="D411" s="75" t="s">
        <v>19</v>
      </c>
      <c r="E411" s="75" t="e">
        <f>'ROSALPI '!E346+ZAMORA!#REF!+PARIS!#REF!</f>
        <v>#REF!</v>
      </c>
      <c r="F411" s="75" t="e">
        <f>'ROSALPI '!F346+ZAMORA!#REF!+PARIS!#REF!</f>
        <v>#REF!</v>
      </c>
      <c r="G411" s="75" t="e">
        <f>'ROSALPI '!G346+ZAMORA!#REF!+PARIS!#REF!</f>
        <v>#REF!</v>
      </c>
      <c r="H411" s="75" t="e">
        <f>'ROSALPI '!H346+ZAMORA!#REF!+PARIS!#REF!</f>
        <v>#REF!</v>
      </c>
      <c r="I411" s="75" t="e">
        <f>'ROSALPI '!I346+ZAMORA!#REF!+PARIS!#REF!</f>
        <v>#REF!</v>
      </c>
      <c r="J411" s="75" t="e">
        <f>'ROSALPI '!J346+ZAMORA!#REF!+PARIS!#REF!</f>
        <v>#REF!</v>
      </c>
      <c r="K411" s="77" t="e">
        <f t="shared" si="36"/>
        <v>#REF!</v>
      </c>
      <c r="L411" s="81" t="e">
        <f>'ROSALPI '!L346+ZAMORA!#REF!+PARIS!#REF!</f>
        <v>#REF!</v>
      </c>
      <c r="M411" s="77" t="e">
        <f t="shared" si="31"/>
        <v>#REF!</v>
      </c>
      <c r="N411" s="77" t="e">
        <f t="shared" si="32"/>
        <v>#REF!</v>
      </c>
      <c r="O411" s="77" t="e">
        <f t="shared" si="33"/>
        <v>#REF!</v>
      </c>
      <c r="P411" s="77" t="e">
        <f t="shared" si="34"/>
        <v>#REF!</v>
      </c>
      <c r="Q411" s="77" t="e">
        <f t="shared" si="35"/>
        <v>#REF!</v>
      </c>
      <c r="R411" s="83" t="e">
        <f>+'ROSALPI '!T346+ZAMORA!#REF!+PARIS!#REF!</f>
        <v>#REF!</v>
      </c>
      <c r="S411" s="66">
        <v>0</v>
      </c>
      <c r="T411" s="66">
        <v>0</v>
      </c>
    </row>
    <row r="412" spans="2:20" ht="15">
      <c r="B412" s="75">
        <v>103104014</v>
      </c>
      <c r="C412" s="140" t="s">
        <v>53</v>
      </c>
      <c r="D412" s="75" t="s">
        <v>44</v>
      </c>
      <c r="E412" s="75" t="e">
        <f>'ROSALPI '!E347+ZAMORA!#REF!+PARIS!#REF!</f>
        <v>#REF!</v>
      </c>
      <c r="F412" s="75" t="e">
        <f>'ROSALPI '!F347+ZAMORA!#REF!+PARIS!#REF!</f>
        <v>#REF!</v>
      </c>
      <c r="G412" s="75" t="e">
        <f>'ROSALPI '!G347+ZAMORA!#REF!+PARIS!#REF!</f>
        <v>#REF!</v>
      </c>
      <c r="H412" s="75" t="e">
        <f>'ROSALPI '!H347+ZAMORA!#REF!+PARIS!#REF!</f>
        <v>#REF!</v>
      </c>
      <c r="I412" s="75" t="e">
        <f>'ROSALPI '!I347+ZAMORA!#REF!+PARIS!#REF!</f>
        <v>#REF!</v>
      </c>
      <c r="J412" s="75" t="e">
        <f>'ROSALPI '!J347+ZAMORA!#REF!+PARIS!#REF!</f>
        <v>#REF!</v>
      </c>
      <c r="K412" s="77" t="e">
        <f t="shared" si="36"/>
        <v>#REF!</v>
      </c>
      <c r="L412" s="81" t="e">
        <f>'ROSALPI '!L347+ZAMORA!#REF!+PARIS!#REF!</f>
        <v>#REF!</v>
      </c>
      <c r="M412" s="77" t="e">
        <f t="shared" si="31"/>
        <v>#REF!</v>
      </c>
      <c r="N412" s="77" t="e">
        <f t="shared" si="32"/>
        <v>#REF!</v>
      </c>
      <c r="O412" s="77" t="e">
        <f t="shared" si="33"/>
        <v>#REF!</v>
      </c>
      <c r="P412" s="77" t="e">
        <f t="shared" si="34"/>
        <v>#REF!</v>
      </c>
      <c r="Q412" s="77" t="e">
        <f t="shared" si="35"/>
        <v>#REF!</v>
      </c>
      <c r="R412" s="83" t="e">
        <f>+'ROSALPI '!T347+ZAMORA!#REF!+PARIS!#REF!</f>
        <v>#REF!</v>
      </c>
      <c r="S412" s="66">
        <v>0</v>
      </c>
      <c r="T412" s="66">
        <v>0</v>
      </c>
    </row>
    <row r="413" spans="2:20" ht="15">
      <c r="B413" s="66"/>
      <c r="C413" s="66"/>
      <c r="D413" s="66"/>
      <c r="E413" s="66"/>
      <c r="F413" s="66"/>
      <c r="G413" s="66"/>
      <c r="H413" s="66"/>
      <c r="I413" s="66"/>
      <c r="J413" s="66"/>
      <c r="K413" s="80"/>
      <c r="L413" s="66"/>
      <c r="M413" s="77"/>
      <c r="N413" s="66"/>
      <c r="O413" s="66"/>
      <c r="P413" s="66"/>
      <c r="Q413" s="80"/>
      <c r="R413" s="80"/>
      <c r="S413" s="66"/>
      <c r="T413" s="154">
        <f>SUM(T20:T412)</f>
        <v>124533569</v>
      </c>
    </row>
  </sheetData>
  <autoFilter ref="B19:T413" xr:uid="{00000000-0009-0000-0000-000003000000}"/>
  <sortState xmlns:xlrd2="http://schemas.microsoft.com/office/spreadsheetml/2017/richdata2" ref="B20:R405">
    <sortCondition ref="C20"/>
  </sortState>
  <mergeCells count="20">
    <mergeCell ref="R13:T13"/>
    <mergeCell ref="B18:T18"/>
    <mergeCell ref="B14:T14"/>
    <mergeCell ref="Q10:R11"/>
    <mergeCell ref="D10:P12"/>
    <mergeCell ref="B9:C12"/>
    <mergeCell ref="D9:T9"/>
    <mergeCell ref="Q12:T12"/>
    <mergeCell ref="B7:D7"/>
    <mergeCell ref="B8:D8"/>
    <mergeCell ref="B16:C16"/>
    <mergeCell ref="B17:C17"/>
    <mergeCell ref="B13:C13"/>
    <mergeCell ref="D13:P13"/>
    <mergeCell ref="B6:D6"/>
    <mergeCell ref="B1:D1"/>
    <mergeCell ref="B2:D2"/>
    <mergeCell ref="B3:D3"/>
    <mergeCell ref="B4:D4"/>
    <mergeCell ref="B5:D5"/>
  </mergeCells>
  <conditionalFormatting sqref="B363:B364">
    <cfRule type="cellIs" dxfId="1" priority="3" operator="equal">
      <formula>0</formula>
    </cfRule>
  </conditionalFormatting>
  <conditionalFormatting sqref="C60">
    <cfRule type="cellIs" dxfId="0" priority="1" operator="equal">
      <formula>0</formula>
    </cfRule>
  </conditionalFormatting>
  <pageMargins left="0.45" right="0.24" top="0.86614173228346458" bottom="0.86" header="0.43307086614173229" footer="0.41"/>
  <pageSetup scale="85" orientation="portrait" blackAndWhite="1" r:id="rId1"/>
  <headerFooter alignWithMargins="0">
    <oddFooter>&amp;C&amp;P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 filterMode="1"/>
  <dimension ref="A1:V332"/>
  <sheetViews>
    <sheetView zoomScale="95" zoomScaleNormal="95" workbookViewId="0">
      <pane ySplit="1" topLeftCell="A26" activePane="bottomLeft" state="frozen"/>
      <selection pane="bottomLeft" activeCell="M342" sqref="M342"/>
    </sheetView>
  </sheetViews>
  <sheetFormatPr baseColWidth="10" defaultColWidth="11.42578125" defaultRowHeight="15" customHeight="1"/>
  <cols>
    <col min="1" max="1" width="16.5703125" style="12" customWidth="1"/>
    <col min="2" max="2" width="12.28515625" style="13" customWidth="1"/>
    <col min="3" max="3" width="4.140625" style="12" customWidth="1"/>
    <col min="4" max="4" width="10" style="13" customWidth="1"/>
    <col min="5" max="5" width="3.140625" style="13" customWidth="1"/>
    <col min="6" max="6" width="4" style="13" customWidth="1"/>
    <col min="7" max="7" width="8.42578125" style="13" customWidth="1"/>
    <col min="8" max="8" width="3.5703125" style="13" customWidth="1"/>
    <col min="9" max="9" width="4" style="13" customWidth="1"/>
    <col min="10" max="10" width="10.85546875" style="12" customWidth="1"/>
    <col min="11" max="11" width="21.42578125" style="12" customWidth="1"/>
    <col min="12" max="12" width="8.140625" style="12" customWidth="1"/>
    <col min="13" max="13" width="72.85546875" style="12" customWidth="1"/>
    <col min="14" max="14" width="18.42578125" style="12" customWidth="1"/>
    <col min="15" max="15" width="29" style="12" customWidth="1"/>
    <col min="16" max="16" width="21.42578125" style="38" customWidth="1"/>
    <col min="17" max="17" width="13.28515625" style="12" customWidth="1"/>
    <col min="18" max="18" width="13.7109375" style="12" customWidth="1"/>
    <col min="19" max="19" width="12.5703125" style="12" customWidth="1"/>
    <col min="20" max="20" width="20.140625" style="47" customWidth="1"/>
    <col min="21" max="21" width="30.7109375" style="12" customWidth="1"/>
    <col min="22" max="22" width="37.5703125" style="12" customWidth="1"/>
    <col min="23" max="16384" width="11.42578125" style="12"/>
  </cols>
  <sheetData>
    <row r="1" spans="1:22" ht="32.25" customHeight="1">
      <c r="A1" s="22" t="s">
        <v>519</v>
      </c>
      <c r="B1" s="23" t="s">
        <v>56</v>
      </c>
      <c r="C1" s="22"/>
      <c r="D1" s="23"/>
      <c r="E1" s="23"/>
      <c r="F1" s="23"/>
      <c r="G1" s="23"/>
      <c r="H1" s="23"/>
      <c r="I1" s="23"/>
      <c r="J1" s="22"/>
      <c r="K1" s="57" t="s">
        <v>538</v>
      </c>
      <c r="L1" s="22" t="s">
        <v>67</v>
      </c>
      <c r="M1" s="35" t="s">
        <v>453</v>
      </c>
      <c r="N1" s="22"/>
      <c r="O1" s="22" t="s">
        <v>497</v>
      </c>
      <c r="P1" s="37" t="s">
        <v>498</v>
      </c>
      <c r="Q1" s="35" t="s">
        <v>492</v>
      </c>
      <c r="R1" s="35" t="s">
        <v>493</v>
      </c>
      <c r="S1" s="35" t="s">
        <v>494</v>
      </c>
      <c r="T1" s="46" t="s">
        <v>495</v>
      </c>
      <c r="U1" s="12" t="s">
        <v>491</v>
      </c>
      <c r="V1" s="12" t="s">
        <v>550</v>
      </c>
    </row>
    <row r="2" spans="1:22" ht="18" hidden="1" customHeight="1">
      <c r="A2" s="24">
        <v>103100535</v>
      </c>
      <c r="B2" s="23">
        <f t="shared" ref="B2:B67" si="0">D2+G2+J2</f>
        <v>30</v>
      </c>
      <c r="C2" s="23" t="s">
        <v>59</v>
      </c>
      <c r="D2" s="23">
        <f>'ROSALPI '!T19</f>
        <v>0</v>
      </c>
      <c r="E2" s="23" t="s">
        <v>58</v>
      </c>
      <c r="F2" s="23" t="s">
        <v>57</v>
      </c>
      <c r="G2" s="23">
        <f>ZAMORA!U21</f>
        <v>20</v>
      </c>
      <c r="H2" s="23" t="s">
        <v>58</v>
      </c>
      <c r="I2" s="23" t="s">
        <v>60</v>
      </c>
      <c r="J2" s="23">
        <f>PARIS!T21</f>
        <v>10</v>
      </c>
      <c r="K2" s="22" t="str">
        <f t="shared" ref="K2:K68" si="1">CONCATENATE(C2,D2,E2,F2,G2,H2,I2,J2)</f>
        <v>R0-Z20-P10</v>
      </c>
      <c r="L2" s="22"/>
      <c r="M2" s="22" t="s">
        <v>516</v>
      </c>
      <c r="N2" s="18" t="s">
        <v>425</v>
      </c>
      <c r="O2" s="18" t="s">
        <v>520</v>
      </c>
      <c r="P2" s="33">
        <v>1684</v>
      </c>
      <c r="Q2" s="18">
        <f>'ROSALPI '!V19</f>
        <v>0</v>
      </c>
      <c r="R2" s="18">
        <f>ZAMORA!W21</f>
        <v>20</v>
      </c>
      <c r="S2" s="18">
        <f>PARIS!V21</f>
        <v>10</v>
      </c>
      <c r="T2" s="45">
        <f>Q2+R2+S2</f>
        <v>30</v>
      </c>
      <c r="U2" s="30">
        <f>P2*T2</f>
        <v>50520</v>
      </c>
    </row>
    <row r="3" spans="1:22" ht="18" hidden="1" customHeight="1">
      <c r="A3" s="24">
        <v>103100001</v>
      </c>
      <c r="B3" s="23">
        <f t="shared" si="0"/>
        <v>0</v>
      </c>
      <c r="C3" s="23" t="s">
        <v>59</v>
      </c>
      <c r="D3" s="23">
        <f>'ROSALPI '!T20</f>
        <v>0</v>
      </c>
      <c r="E3" s="23" t="s">
        <v>58</v>
      </c>
      <c r="F3" s="23" t="s">
        <v>57</v>
      </c>
      <c r="G3" s="23">
        <f>ZAMORA!U22</f>
        <v>0</v>
      </c>
      <c r="H3" s="23" t="s">
        <v>58</v>
      </c>
      <c r="I3" s="23" t="s">
        <v>60</v>
      </c>
      <c r="J3" s="23">
        <f>PARIS!T22</f>
        <v>0</v>
      </c>
      <c r="K3" s="22" t="str">
        <f t="shared" si="1"/>
        <v>R0-Z0-P0</v>
      </c>
      <c r="L3" s="22"/>
      <c r="M3" s="22" t="s">
        <v>193</v>
      </c>
      <c r="N3" s="18" t="s">
        <v>423</v>
      </c>
      <c r="O3" s="18" t="s">
        <v>523</v>
      </c>
      <c r="P3" s="33">
        <v>1975</v>
      </c>
      <c r="Q3" s="18">
        <f>'ROSALPI '!V20</f>
        <v>0</v>
      </c>
      <c r="R3" s="18">
        <f>ZAMORA!W22</f>
        <v>0</v>
      </c>
      <c r="S3" s="18">
        <f>PARIS!V22</f>
        <v>0</v>
      </c>
      <c r="T3" s="45">
        <f t="shared" ref="T3:T67" si="2">Q3+R3+S3</f>
        <v>0</v>
      </c>
      <c r="U3" s="30">
        <v>0</v>
      </c>
    </row>
    <row r="4" spans="1:22" ht="18" hidden="1" customHeight="1">
      <c r="A4" s="24">
        <v>103100002</v>
      </c>
      <c r="B4" s="23">
        <f t="shared" si="0"/>
        <v>33000</v>
      </c>
      <c r="C4" s="23" t="s">
        <v>59</v>
      </c>
      <c r="D4" s="23">
        <f>'ROSALPI '!T21</f>
        <v>0</v>
      </c>
      <c r="E4" s="23" t="s">
        <v>58</v>
      </c>
      <c r="F4" s="23" t="s">
        <v>57</v>
      </c>
      <c r="G4" s="23">
        <f>ZAMORA!U23</f>
        <v>8000</v>
      </c>
      <c r="H4" s="23" t="s">
        <v>58</v>
      </c>
      <c r="I4" s="23" t="s">
        <v>60</v>
      </c>
      <c r="J4" s="23">
        <f>PARIS!T23</f>
        <v>25000</v>
      </c>
      <c r="K4" s="22" t="str">
        <f t="shared" si="1"/>
        <v>R0-Z8000-P25000</v>
      </c>
      <c r="L4" s="22"/>
      <c r="M4" s="22" t="s">
        <v>334</v>
      </c>
      <c r="N4" s="17" t="s">
        <v>44</v>
      </c>
      <c r="O4" s="18" t="s">
        <v>521</v>
      </c>
      <c r="P4" s="33">
        <v>45</v>
      </c>
      <c r="Q4" s="18">
        <f>'ROSALPI '!V21</f>
        <v>0</v>
      </c>
      <c r="R4" s="18">
        <f>ZAMORA!W23</f>
        <v>8000</v>
      </c>
      <c r="S4" s="18">
        <f>PARIS!V23</f>
        <v>25000</v>
      </c>
      <c r="T4" s="45">
        <f t="shared" si="2"/>
        <v>33000</v>
      </c>
      <c r="U4" s="30">
        <f t="shared" ref="U4:U67" si="3">P4*T4</f>
        <v>1485000</v>
      </c>
    </row>
    <row r="5" spans="1:22" ht="18" hidden="1" customHeight="1">
      <c r="A5" s="24">
        <v>103100006</v>
      </c>
      <c r="B5" s="23">
        <f t="shared" si="0"/>
        <v>9000</v>
      </c>
      <c r="C5" s="23" t="s">
        <v>59</v>
      </c>
      <c r="D5" s="23">
        <f>'ROSALPI '!T22</f>
        <v>0</v>
      </c>
      <c r="E5" s="23" t="s">
        <v>58</v>
      </c>
      <c r="F5" s="23" t="s">
        <v>57</v>
      </c>
      <c r="G5" s="23">
        <f>ZAMORA!U24</f>
        <v>3000</v>
      </c>
      <c r="H5" s="23" t="s">
        <v>58</v>
      </c>
      <c r="I5" s="23" t="s">
        <v>60</v>
      </c>
      <c r="J5" s="23">
        <f>PARIS!T24</f>
        <v>6000</v>
      </c>
      <c r="K5" s="22" t="str">
        <f t="shared" si="1"/>
        <v>R0-Z3000-P6000</v>
      </c>
      <c r="L5" s="22"/>
      <c r="M5" s="55" t="s">
        <v>196</v>
      </c>
      <c r="N5" s="16" t="s">
        <v>44</v>
      </c>
      <c r="O5" s="18" t="s">
        <v>521</v>
      </c>
      <c r="P5" s="33">
        <v>42</v>
      </c>
      <c r="Q5" s="18">
        <f>'ROSALPI '!V22</f>
        <v>0</v>
      </c>
      <c r="R5" s="18">
        <f>ZAMORA!W24</f>
        <v>3000</v>
      </c>
      <c r="S5" s="18">
        <f>PARIS!V24</f>
        <v>6000</v>
      </c>
      <c r="T5" s="45">
        <f t="shared" si="2"/>
        <v>9000</v>
      </c>
      <c r="U5" s="30">
        <f t="shared" si="3"/>
        <v>378000</v>
      </c>
    </row>
    <row r="6" spans="1:22" ht="18" hidden="1" customHeight="1">
      <c r="A6" s="24">
        <v>103100007</v>
      </c>
      <c r="B6" s="23">
        <f t="shared" si="0"/>
        <v>0</v>
      </c>
      <c r="C6" s="23" t="s">
        <v>59</v>
      </c>
      <c r="D6" s="23">
        <f>'ROSALPI '!T23</f>
        <v>0</v>
      </c>
      <c r="E6" s="23" t="s">
        <v>58</v>
      </c>
      <c r="F6" s="23" t="s">
        <v>57</v>
      </c>
      <c r="G6" s="23">
        <f>ZAMORA!U25</f>
        <v>0</v>
      </c>
      <c r="H6" s="23" t="s">
        <v>58</v>
      </c>
      <c r="I6" s="23" t="s">
        <v>60</v>
      </c>
      <c r="J6" s="23">
        <f>PARIS!T25</f>
        <v>0</v>
      </c>
      <c r="K6" s="22" t="str">
        <f t="shared" si="1"/>
        <v>R0-Z0-P0</v>
      </c>
      <c r="L6" s="22"/>
      <c r="M6" s="22" t="s">
        <v>239</v>
      </c>
      <c r="N6" s="16" t="s">
        <v>423</v>
      </c>
      <c r="O6" s="18" t="s">
        <v>522</v>
      </c>
      <c r="P6" s="33">
        <v>2800</v>
      </c>
      <c r="Q6" s="18">
        <f>'ROSALPI '!V23</f>
        <v>0</v>
      </c>
      <c r="R6" s="18">
        <f>ZAMORA!W25</f>
        <v>0</v>
      </c>
      <c r="S6" s="18">
        <f>PARIS!V25</f>
        <v>0</v>
      </c>
      <c r="T6" s="45">
        <f t="shared" si="2"/>
        <v>0</v>
      </c>
      <c r="U6" s="30">
        <f t="shared" si="3"/>
        <v>0</v>
      </c>
    </row>
    <row r="7" spans="1:22" ht="18" hidden="1" customHeight="1">
      <c r="A7" s="24">
        <v>103100009</v>
      </c>
      <c r="B7" s="23">
        <f t="shared" si="0"/>
        <v>200</v>
      </c>
      <c r="C7" s="23" t="s">
        <v>59</v>
      </c>
      <c r="D7" s="23">
        <f>'ROSALPI '!T24</f>
        <v>0</v>
      </c>
      <c r="E7" s="23" t="s">
        <v>58</v>
      </c>
      <c r="F7" s="23" t="s">
        <v>57</v>
      </c>
      <c r="G7" s="23">
        <f>ZAMORA!U26</f>
        <v>200</v>
      </c>
      <c r="H7" s="23" t="s">
        <v>58</v>
      </c>
      <c r="I7" s="23" t="s">
        <v>60</v>
      </c>
      <c r="J7" s="23">
        <f>PARIS!T26</f>
        <v>0</v>
      </c>
      <c r="K7" s="22" t="str">
        <f t="shared" si="1"/>
        <v>R0-Z200-P0</v>
      </c>
      <c r="L7" s="22"/>
      <c r="M7" s="22" t="s">
        <v>224</v>
      </c>
      <c r="N7" s="17" t="s">
        <v>44</v>
      </c>
      <c r="O7" s="18" t="s">
        <v>520</v>
      </c>
      <c r="P7" s="33">
        <v>124</v>
      </c>
      <c r="Q7" s="18">
        <f>'ROSALPI '!V24</f>
        <v>0</v>
      </c>
      <c r="R7" s="18">
        <f>ZAMORA!W26</f>
        <v>200</v>
      </c>
      <c r="S7" s="18">
        <f>PARIS!V26</f>
        <v>0</v>
      </c>
      <c r="T7" s="45">
        <f t="shared" si="2"/>
        <v>200</v>
      </c>
      <c r="U7" s="30">
        <f t="shared" si="3"/>
        <v>24800</v>
      </c>
    </row>
    <row r="8" spans="1:22" ht="18" hidden="1" customHeight="1">
      <c r="A8" s="24">
        <v>103100010</v>
      </c>
      <c r="B8" s="23">
        <f t="shared" si="0"/>
        <v>0</v>
      </c>
      <c r="C8" s="23" t="s">
        <v>59</v>
      </c>
      <c r="D8" s="23">
        <f>'ROSALPI '!T25</f>
        <v>0</v>
      </c>
      <c r="E8" s="23" t="s">
        <v>58</v>
      </c>
      <c r="F8" s="23" t="s">
        <v>57</v>
      </c>
      <c r="G8" s="23">
        <f>ZAMORA!U27</f>
        <v>0</v>
      </c>
      <c r="H8" s="23" t="s">
        <v>58</v>
      </c>
      <c r="I8" s="23" t="s">
        <v>60</v>
      </c>
      <c r="J8" s="23">
        <f>PARIS!T27</f>
        <v>0</v>
      </c>
      <c r="K8" s="22" t="str">
        <f t="shared" si="1"/>
        <v>R0-Z0-P0</v>
      </c>
      <c r="L8" s="22"/>
      <c r="M8" s="22" t="s">
        <v>371</v>
      </c>
      <c r="N8" s="16" t="s">
        <v>44</v>
      </c>
      <c r="O8" s="18" t="s">
        <v>520</v>
      </c>
      <c r="P8" s="33">
        <v>154</v>
      </c>
      <c r="Q8" s="18">
        <f>'ROSALPI '!V25</f>
        <v>0</v>
      </c>
      <c r="R8" s="18">
        <f>ZAMORA!W27</f>
        <v>0</v>
      </c>
      <c r="S8" s="18">
        <f>PARIS!V27</f>
        <v>0</v>
      </c>
      <c r="T8" s="45">
        <f t="shared" si="2"/>
        <v>0</v>
      </c>
      <c r="U8" s="30">
        <f t="shared" si="3"/>
        <v>0</v>
      </c>
    </row>
    <row r="9" spans="1:22" ht="18" hidden="1" customHeight="1">
      <c r="A9" s="24">
        <v>103100012</v>
      </c>
      <c r="B9" s="23">
        <f t="shared" si="0"/>
        <v>1500</v>
      </c>
      <c r="C9" s="23" t="s">
        <v>59</v>
      </c>
      <c r="D9" s="23">
        <f>'ROSALPI '!T26</f>
        <v>0</v>
      </c>
      <c r="E9" s="23" t="s">
        <v>58</v>
      </c>
      <c r="F9" s="23" t="s">
        <v>57</v>
      </c>
      <c r="G9" s="23">
        <f>ZAMORA!U28</f>
        <v>500</v>
      </c>
      <c r="H9" s="23" t="s">
        <v>58</v>
      </c>
      <c r="I9" s="23" t="s">
        <v>60</v>
      </c>
      <c r="J9" s="23">
        <f>PARIS!T28</f>
        <v>1000</v>
      </c>
      <c r="K9" s="22" t="str">
        <f t="shared" si="1"/>
        <v>R0-Z500-P1000</v>
      </c>
      <c r="L9" s="22"/>
      <c r="M9" s="22" t="s">
        <v>222</v>
      </c>
      <c r="N9" s="16" t="s">
        <v>44</v>
      </c>
      <c r="O9" s="18" t="s">
        <v>520</v>
      </c>
      <c r="P9" s="33">
        <v>30</v>
      </c>
      <c r="Q9" s="18">
        <f>'ROSALPI '!V26</f>
        <v>0</v>
      </c>
      <c r="R9" s="18">
        <f>ZAMORA!W28</f>
        <v>500</v>
      </c>
      <c r="S9" s="18">
        <f>PARIS!V28</f>
        <v>1000</v>
      </c>
      <c r="T9" s="45">
        <f t="shared" si="2"/>
        <v>1500</v>
      </c>
      <c r="U9" s="30">
        <f t="shared" si="3"/>
        <v>45000</v>
      </c>
    </row>
    <row r="10" spans="1:22" ht="18" hidden="1" customHeight="1">
      <c r="A10" s="24">
        <v>103100013</v>
      </c>
      <c r="B10" s="23">
        <f t="shared" si="0"/>
        <v>0</v>
      </c>
      <c r="C10" s="23" t="s">
        <v>59</v>
      </c>
      <c r="D10" s="23">
        <f>'ROSALPI '!T27</f>
        <v>0</v>
      </c>
      <c r="E10" s="23" t="s">
        <v>58</v>
      </c>
      <c r="F10" s="23" t="s">
        <v>57</v>
      </c>
      <c r="G10" s="23">
        <f>ZAMORA!U29</f>
        <v>0</v>
      </c>
      <c r="H10" s="23" t="s">
        <v>58</v>
      </c>
      <c r="I10" s="23" t="s">
        <v>60</v>
      </c>
      <c r="J10" s="23">
        <f>PARIS!T29</f>
        <v>0</v>
      </c>
      <c r="K10" s="22" t="str">
        <f t="shared" si="1"/>
        <v>R0-Z0-P0</v>
      </c>
      <c r="L10" s="22"/>
      <c r="M10" s="22" t="s">
        <v>70</v>
      </c>
      <c r="N10" s="17" t="s">
        <v>44</v>
      </c>
      <c r="O10" s="18" t="s">
        <v>520</v>
      </c>
      <c r="P10" s="33">
        <v>115</v>
      </c>
      <c r="Q10" s="18">
        <f>'ROSALPI '!V27</f>
        <v>0</v>
      </c>
      <c r="R10" s="18">
        <f>ZAMORA!W29</f>
        <v>0</v>
      </c>
      <c r="S10" s="18">
        <f>PARIS!V29</f>
        <v>0</v>
      </c>
      <c r="T10" s="45">
        <f t="shared" si="2"/>
        <v>0</v>
      </c>
      <c r="U10" s="30">
        <f t="shared" si="3"/>
        <v>0</v>
      </c>
    </row>
    <row r="11" spans="1:22" ht="18" hidden="1" customHeight="1">
      <c r="A11" s="24">
        <v>103100014</v>
      </c>
      <c r="B11" s="23">
        <f t="shared" si="0"/>
        <v>8</v>
      </c>
      <c r="C11" s="23" t="s">
        <v>59</v>
      </c>
      <c r="D11" s="23">
        <f>'ROSALPI '!T28</f>
        <v>0</v>
      </c>
      <c r="E11" s="23" t="s">
        <v>58</v>
      </c>
      <c r="F11" s="23" t="s">
        <v>57</v>
      </c>
      <c r="G11" s="23">
        <f>ZAMORA!U30</f>
        <v>5</v>
      </c>
      <c r="H11" s="23" t="s">
        <v>58</v>
      </c>
      <c r="I11" s="23" t="s">
        <v>60</v>
      </c>
      <c r="J11" s="23">
        <f>PARIS!T30</f>
        <v>3</v>
      </c>
      <c r="K11" s="22" t="str">
        <f t="shared" si="1"/>
        <v>R0-Z5-P3</v>
      </c>
      <c r="L11" s="22"/>
      <c r="M11" s="22" t="s">
        <v>349</v>
      </c>
      <c r="N11" s="18" t="s">
        <v>444</v>
      </c>
      <c r="O11" s="18" t="s">
        <v>521</v>
      </c>
      <c r="P11" s="33">
        <v>23272</v>
      </c>
      <c r="Q11" s="18">
        <f>'ROSALPI '!V28</f>
        <v>0</v>
      </c>
      <c r="R11" s="18">
        <f>ZAMORA!W30</f>
        <v>5</v>
      </c>
      <c r="S11" s="18">
        <f>PARIS!V30</f>
        <v>3</v>
      </c>
      <c r="T11" s="45">
        <f t="shared" si="2"/>
        <v>8</v>
      </c>
      <c r="U11" s="30">
        <f t="shared" si="3"/>
        <v>186176</v>
      </c>
    </row>
    <row r="12" spans="1:22" ht="18" hidden="1" customHeight="1">
      <c r="A12" s="24">
        <v>103100015</v>
      </c>
      <c r="B12" s="23">
        <f t="shared" si="0"/>
        <v>0</v>
      </c>
      <c r="C12" s="23" t="s">
        <v>59</v>
      </c>
      <c r="D12" s="23">
        <f>'ROSALPI '!T29</f>
        <v>0</v>
      </c>
      <c r="E12" s="23" t="s">
        <v>58</v>
      </c>
      <c r="F12" s="23" t="s">
        <v>57</v>
      </c>
      <c r="G12" s="23">
        <f>ZAMORA!U31</f>
        <v>0</v>
      </c>
      <c r="H12" s="23" t="s">
        <v>58</v>
      </c>
      <c r="I12" s="23" t="s">
        <v>60</v>
      </c>
      <c r="J12" s="23">
        <f>PARIS!T31</f>
        <v>0</v>
      </c>
      <c r="K12" s="22" t="str">
        <f t="shared" si="1"/>
        <v>R0-Z0-P0</v>
      </c>
      <c r="L12" s="22"/>
      <c r="M12" s="22" t="s">
        <v>171</v>
      </c>
      <c r="N12" s="17" t="s">
        <v>422</v>
      </c>
      <c r="O12" s="18" t="s">
        <v>521</v>
      </c>
      <c r="P12" s="33">
        <v>22471</v>
      </c>
      <c r="Q12" s="18">
        <f>'ROSALPI '!V29</f>
        <v>0</v>
      </c>
      <c r="R12" s="18">
        <f>ZAMORA!W31</f>
        <v>0</v>
      </c>
      <c r="S12" s="18">
        <f>PARIS!V31</f>
        <v>0</v>
      </c>
      <c r="T12" s="45">
        <f t="shared" si="2"/>
        <v>0</v>
      </c>
      <c r="U12" s="30">
        <f t="shared" si="3"/>
        <v>0</v>
      </c>
    </row>
    <row r="13" spans="1:22" ht="18" hidden="1" customHeight="1">
      <c r="A13" s="24">
        <v>103100017</v>
      </c>
      <c r="B13" s="23">
        <f t="shared" si="0"/>
        <v>6500</v>
      </c>
      <c r="C13" s="23" t="s">
        <v>59</v>
      </c>
      <c r="D13" s="23">
        <f>'ROSALPI '!T30</f>
        <v>0</v>
      </c>
      <c r="E13" s="23" t="s">
        <v>58</v>
      </c>
      <c r="F13" s="23" t="s">
        <v>57</v>
      </c>
      <c r="G13" s="23">
        <f>ZAMORA!U32</f>
        <v>2000</v>
      </c>
      <c r="H13" s="23" t="s">
        <v>58</v>
      </c>
      <c r="I13" s="23" t="s">
        <v>60</v>
      </c>
      <c r="J13" s="23">
        <f>PARIS!T32</f>
        <v>4500</v>
      </c>
      <c r="K13" s="22" t="str">
        <f t="shared" si="1"/>
        <v>R0-Z2000-P4500</v>
      </c>
      <c r="L13" s="22" t="s">
        <v>537</v>
      </c>
      <c r="M13" s="56" t="s">
        <v>335</v>
      </c>
      <c r="N13" s="16" t="s">
        <v>44</v>
      </c>
      <c r="O13" s="18" t="s">
        <v>521</v>
      </c>
      <c r="P13" s="33">
        <v>265</v>
      </c>
      <c r="Q13" s="18">
        <f>'ROSALPI '!V30</f>
        <v>0</v>
      </c>
      <c r="R13" s="18">
        <f>ZAMORA!W32</f>
        <v>2000</v>
      </c>
      <c r="S13" s="18">
        <f>PARIS!V32</f>
        <v>4500</v>
      </c>
      <c r="T13" s="45">
        <f t="shared" si="2"/>
        <v>6500</v>
      </c>
      <c r="U13" s="30">
        <f t="shared" si="3"/>
        <v>1722500</v>
      </c>
    </row>
    <row r="14" spans="1:22" ht="18" hidden="1" customHeight="1">
      <c r="A14" s="24">
        <v>103100018</v>
      </c>
      <c r="B14" s="23">
        <f t="shared" si="0"/>
        <v>20</v>
      </c>
      <c r="C14" s="23" t="s">
        <v>59</v>
      </c>
      <c r="D14" s="23">
        <f>'ROSALPI '!T31</f>
        <v>0</v>
      </c>
      <c r="E14" s="23" t="s">
        <v>58</v>
      </c>
      <c r="F14" s="23" t="s">
        <v>57</v>
      </c>
      <c r="G14" s="23">
        <f>ZAMORA!U33</f>
        <v>10</v>
      </c>
      <c r="H14" s="23" t="s">
        <v>58</v>
      </c>
      <c r="I14" s="23" t="s">
        <v>60</v>
      </c>
      <c r="J14" s="23">
        <f>PARIS!T33</f>
        <v>10</v>
      </c>
      <c r="K14" s="22" t="str">
        <f t="shared" si="1"/>
        <v>R0-Z10-P10</v>
      </c>
      <c r="L14" s="22" t="s">
        <v>537</v>
      </c>
      <c r="M14" s="22" t="s">
        <v>325</v>
      </c>
      <c r="N14" s="17" t="s">
        <v>425</v>
      </c>
      <c r="O14" s="18" t="s">
        <v>521</v>
      </c>
      <c r="P14" s="33">
        <v>6440</v>
      </c>
      <c r="Q14" s="18">
        <f>'ROSALPI '!V31</f>
        <v>0</v>
      </c>
      <c r="R14" s="18">
        <f>ZAMORA!W33</f>
        <v>10</v>
      </c>
      <c r="S14" s="18">
        <f>PARIS!V33</f>
        <v>10</v>
      </c>
      <c r="T14" s="45">
        <f t="shared" si="2"/>
        <v>20</v>
      </c>
      <c r="U14" s="30">
        <f t="shared" si="3"/>
        <v>128800</v>
      </c>
    </row>
    <row r="15" spans="1:22" ht="18" hidden="1" customHeight="1">
      <c r="A15" s="24">
        <v>103100016</v>
      </c>
      <c r="B15" s="23">
        <f t="shared" si="0"/>
        <v>0</v>
      </c>
      <c r="C15" s="23" t="s">
        <v>59</v>
      </c>
      <c r="D15" s="23">
        <f>'ROSALPI '!T32</f>
        <v>0</v>
      </c>
      <c r="E15" s="23" t="s">
        <v>58</v>
      </c>
      <c r="F15" s="23" t="s">
        <v>57</v>
      </c>
      <c r="G15" s="23">
        <f>ZAMORA!U34</f>
        <v>0</v>
      </c>
      <c r="H15" s="23" t="s">
        <v>58</v>
      </c>
      <c r="I15" s="23" t="s">
        <v>60</v>
      </c>
      <c r="J15" s="23">
        <f>PARIS!T34</f>
        <v>0</v>
      </c>
      <c r="K15" s="22" t="str">
        <f t="shared" si="1"/>
        <v>R0-Z0-P0</v>
      </c>
      <c r="L15" s="22"/>
      <c r="M15" s="22" t="s">
        <v>525</v>
      </c>
      <c r="N15" s="17" t="s">
        <v>527</v>
      </c>
      <c r="O15" s="18" t="s">
        <v>521</v>
      </c>
      <c r="P15" s="33">
        <v>3500</v>
      </c>
      <c r="Q15" s="18">
        <f>'ROSALPI '!V32</f>
        <v>0</v>
      </c>
      <c r="R15" s="18">
        <f>ZAMORA!W34</f>
        <v>0</v>
      </c>
      <c r="S15" s="18">
        <f>PARIS!V34</f>
        <v>0</v>
      </c>
      <c r="T15" s="45">
        <f t="shared" si="2"/>
        <v>0</v>
      </c>
      <c r="U15" s="30">
        <f t="shared" si="3"/>
        <v>0</v>
      </c>
    </row>
    <row r="16" spans="1:22" ht="18" hidden="1" customHeight="1">
      <c r="A16" s="24">
        <v>103100004</v>
      </c>
      <c r="B16" s="23">
        <f t="shared" si="0"/>
        <v>200</v>
      </c>
      <c r="C16" s="23" t="s">
        <v>59</v>
      </c>
      <c r="D16" s="23">
        <f>'ROSALPI '!T33</f>
        <v>0</v>
      </c>
      <c r="E16" s="23" t="s">
        <v>58</v>
      </c>
      <c r="F16" s="23" t="s">
        <v>57</v>
      </c>
      <c r="G16" s="23">
        <f>ZAMORA!U35</f>
        <v>200</v>
      </c>
      <c r="H16" s="23" t="s">
        <v>58</v>
      </c>
      <c r="I16" s="23" t="s">
        <v>60</v>
      </c>
      <c r="J16" s="23">
        <f>PARIS!T35</f>
        <v>0</v>
      </c>
      <c r="K16" s="22" t="str">
        <f t="shared" si="1"/>
        <v>R0-Z200-P0</v>
      </c>
      <c r="L16" s="22"/>
      <c r="M16" s="22" t="s">
        <v>505</v>
      </c>
      <c r="N16" s="17" t="s">
        <v>44</v>
      </c>
      <c r="O16" s="18" t="s">
        <v>520</v>
      </c>
      <c r="P16" s="33">
        <v>195</v>
      </c>
      <c r="Q16" s="18">
        <f>'ROSALPI '!V33</f>
        <v>0</v>
      </c>
      <c r="R16" s="18">
        <f>ZAMORA!W35</f>
        <v>200</v>
      </c>
      <c r="S16" s="18">
        <f>PARIS!V35</f>
        <v>0</v>
      </c>
      <c r="T16" s="45">
        <f t="shared" si="2"/>
        <v>200</v>
      </c>
      <c r="U16" s="30">
        <f t="shared" si="3"/>
        <v>39000</v>
      </c>
    </row>
    <row r="17" spans="1:22" ht="18" hidden="1" customHeight="1">
      <c r="A17" s="24">
        <v>103100005</v>
      </c>
      <c r="B17" s="23">
        <f t="shared" si="0"/>
        <v>0</v>
      </c>
      <c r="C17" s="23" t="s">
        <v>59</v>
      </c>
      <c r="D17" s="23">
        <f>'ROSALPI '!T34</f>
        <v>0</v>
      </c>
      <c r="E17" s="23" t="s">
        <v>58</v>
      </c>
      <c r="F17" s="23" t="s">
        <v>57</v>
      </c>
      <c r="G17" s="23">
        <f>ZAMORA!U36</f>
        <v>0</v>
      </c>
      <c r="H17" s="23" t="s">
        <v>58</v>
      </c>
      <c r="I17" s="23" t="s">
        <v>60</v>
      </c>
      <c r="J17" s="23">
        <f>PARIS!T36</f>
        <v>0</v>
      </c>
      <c r="K17" s="22" t="str">
        <f t="shared" si="1"/>
        <v>R0-Z0-P0</v>
      </c>
      <c r="L17" s="22"/>
      <c r="M17" s="22" t="s">
        <v>506</v>
      </c>
      <c r="N17" s="16" t="s">
        <v>44</v>
      </c>
      <c r="O17" s="18" t="s">
        <v>520</v>
      </c>
      <c r="P17" s="33">
        <v>743</v>
      </c>
      <c r="Q17" s="18">
        <f>'ROSALPI '!V34</f>
        <v>0</v>
      </c>
      <c r="R17" s="18">
        <f>ZAMORA!W36</f>
        <v>0</v>
      </c>
      <c r="S17" s="18">
        <f>PARIS!V36</f>
        <v>0</v>
      </c>
      <c r="T17" s="45">
        <f t="shared" si="2"/>
        <v>0</v>
      </c>
      <c r="U17" s="30">
        <f t="shared" si="3"/>
        <v>0</v>
      </c>
    </row>
    <row r="18" spans="1:22" ht="18" hidden="1" customHeight="1">
      <c r="A18" s="24">
        <v>103100019</v>
      </c>
      <c r="B18" s="23">
        <f t="shared" si="0"/>
        <v>0</v>
      </c>
      <c r="C18" s="23" t="s">
        <v>59</v>
      </c>
      <c r="D18" s="23">
        <f>'ROSALPI '!T35</f>
        <v>0</v>
      </c>
      <c r="E18" s="23" t="s">
        <v>58</v>
      </c>
      <c r="F18" s="23" t="s">
        <v>57</v>
      </c>
      <c r="G18" s="23">
        <f>ZAMORA!U37</f>
        <v>0</v>
      </c>
      <c r="H18" s="23" t="s">
        <v>58</v>
      </c>
      <c r="I18" s="23" t="s">
        <v>60</v>
      </c>
      <c r="J18" s="23">
        <f>PARIS!T37</f>
        <v>0</v>
      </c>
      <c r="K18" s="22" t="str">
        <f t="shared" si="1"/>
        <v>R0-Z0-P0</v>
      </c>
      <c r="L18" s="22"/>
      <c r="M18" s="22" t="s">
        <v>507</v>
      </c>
      <c r="N18" s="18" t="s">
        <v>11</v>
      </c>
      <c r="O18" s="18" t="s">
        <v>520</v>
      </c>
      <c r="P18" s="33">
        <v>26888</v>
      </c>
      <c r="Q18" s="18">
        <f>'ROSALPI '!V35</f>
        <v>0</v>
      </c>
      <c r="R18" s="18">
        <f>ZAMORA!W37</f>
        <v>0</v>
      </c>
      <c r="S18" s="18">
        <f>PARIS!V37</f>
        <v>0</v>
      </c>
      <c r="T18" s="45">
        <f t="shared" si="2"/>
        <v>0</v>
      </c>
      <c r="U18" s="30">
        <v>0</v>
      </c>
    </row>
    <row r="19" spans="1:22" ht="18" hidden="1" customHeight="1">
      <c r="A19" s="24">
        <v>103100020</v>
      </c>
      <c r="B19" s="23">
        <f t="shared" si="0"/>
        <v>0</v>
      </c>
      <c r="C19" s="23" t="s">
        <v>59</v>
      </c>
      <c r="D19" s="23">
        <f>'ROSALPI '!T36</f>
        <v>0</v>
      </c>
      <c r="E19" s="23" t="s">
        <v>58</v>
      </c>
      <c r="F19" s="23" t="s">
        <v>57</v>
      </c>
      <c r="G19" s="23">
        <f>ZAMORA!U38</f>
        <v>0</v>
      </c>
      <c r="H19" s="23" t="s">
        <v>58</v>
      </c>
      <c r="I19" s="23" t="s">
        <v>60</v>
      </c>
      <c r="J19" s="23">
        <f>PARIS!T38</f>
        <v>0</v>
      </c>
      <c r="K19" s="22" t="str">
        <f t="shared" si="1"/>
        <v>R0-Z0-P0</v>
      </c>
      <c r="L19" s="22"/>
      <c r="M19" s="22" t="s">
        <v>262</v>
      </c>
      <c r="N19" s="18" t="s">
        <v>44</v>
      </c>
      <c r="O19" s="18" t="s">
        <v>520</v>
      </c>
      <c r="P19" s="33">
        <v>1609</v>
      </c>
      <c r="Q19" s="18">
        <f>'ROSALPI '!V36</f>
        <v>0</v>
      </c>
      <c r="R19" s="18">
        <f>ZAMORA!W38</f>
        <v>0</v>
      </c>
      <c r="S19" s="18">
        <f>PARIS!V38</f>
        <v>0</v>
      </c>
      <c r="T19" s="45">
        <f t="shared" si="2"/>
        <v>0</v>
      </c>
      <c r="U19" s="30">
        <f t="shared" si="3"/>
        <v>0</v>
      </c>
    </row>
    <row r="20" spans="1:22" ht="18" hidden="1" customHeight="1">
      <c r="A20" s="24">
        <v>103100021</v>
      </c>
      <c r="B20" s="23">
        <f t="shared" si="0"/>
        <v>0</v>
      </c>
      <c r="C20" s="23" t="s">
        <v>59</v>
      </c>
      <c r="D20" s="23">
        <f>'ROSALPI '!T37</f>
        <v>0</v>
      </c>
      <c r="E20" s="23" t="s">
        <v>58</v>
      </c>
      <c r="F20" s="23" t="s">
        <v>57</v>
      </c>
      <c r="G20" s="23">
        <f>ZAMORA!U39</f>
        <v>0</v>
      </c>
      <c r="H20" s="23" t="s">
        <v>58</v>
      </c>
      <c r="I20" s="23" t="s">
        <v>60</v>
      </c>
      <c r="J20" s="23">
        <f>PARIS!T39</f>
        <v>0</v>
      </c>
      <c r="K20" s="22" t="str">
        <f t="shared" si="1"/>
        <v>R0-Z0-P0</v>
      </c>
      <c r="L20" s="22"/>
      <c r="M20" s="22" t="s">
        <v>283</v>
      </c>
      <c r="N20" s="17" t="s">
        <v>44</v>
      </c>
      <c r="O20" s="18" t="s">
        <v>522</v>
      </c>
      <c r="P20" s="33">
        <v>778</v>
      </c>
      <c r="Q20" s="18">
        <f>'ROSALPI '!V37</f>
        <v>0</v>
      </c>
      <c r="R20" s="18">
        <f>ZAMORA!W39</f>
        <v>0</v>
      </c>
      <c r="S20" s="18">
        <f>PARIS!V39</f>
        <v>0</v>
      </c>
      <c r="T20" s="45">
        <f t="shared" si="2"/>
        <v>0</v>
      </c>
      <c r="U20" s="30">
        <f t="shared" si="3"/>
        <v>0</v>
      </c>
    </row>
    <row r="21" spans="1:22" ht="18" hidden="1" customHeight="1">
      <c r="A21" s="24">
        <v>103100022</v>
      </c>
      <c r="B21" s="23">
        <f t="shared" si="0"/>
        <v>0</v>
      </c>
      <c r="C21" s="23" t="s">
        <v>59</v>
      </c>
      <c r="D21" s="23">
        <f>'ROSALPI '!T38</f>
        <v>0</v>
      </c>
      <c r="E21" s="23" t="s">
        <v>58</v>
      </c>
      <c r="F21" s="23" t="s">
        <v>57</v>
      </c>
      <c r="G21" s="23">
        <f>ZAMORA!U40</f>
        <v>0</v>
      </c>
      <c r="H21" s="23" t="s">
        <v>58</v>
      </c>
      <c r="I21" s="23" t="s">
        <v>60</v>
      </c>
      <c r="J21" s="23">
        <f>PARIS!T40</f>
        <v>0</v>
      </c>
      <c r="K21" s="22" t="str">
        <f t="shared" si="1"/>
        <v>R0-Z0-P0</v>
      </c>
      <c r="L21" s="22"/>
      <c r="M21" s="22" t="s">
        <v>459</v>
      </c>
      <c r="N21" s="18" t="s">
        <v>44</v>
      </c>
      <c r="O21" s="18" t="s">
        <v>522</v>
      </c>
      <c r="P21" s="33">
        <v>4200</v>
      </c>
      <c r="Q21" s="18">
        <f>'ROSALPI '!V38</f>
        <v>0</v>
      </c>
      <c r="R21" s="18">
        <f>ZAMORA!W40</f>
        <v>0</v>
      </c>
      <c r="S21" s="18">
        <f>PARIS!V40</f>
        <v>0</v>
      </c>
      <c r="T21" s="45">
        <f t="shared" si="2"/>
        <v>0</v>
      </c>
      <c r="U21" s="30">
        <f t="shared" si="3"/>
        <v>0</v>
      </c>
    </row>
    <row r="22" spans="1:22" ht="18" hidden="1" customHeight="1">
      <c r="A22" s="24">
        <v>103100024</v>
      </c>
      <c r="B22" s="23">
        <f t="shared" si="0"/>
        <v>130</v>
      </c>
      <c r="C22" s="23" t="s">
        <v>59</v>
      </c>
      <c r="D22" s="23">
        <f>'ROSALPI '!T39</f>
        <v>0</v>
      </c>
      <c r="E22" s="23" t="s">
        <v>58</v>
      </c>
      <c r="F22" s="23" t="s">
        <v>57</v>
      </c>
      <c r="G22" s="23">
        <f>ZAMORA!U41</f>
        <v>30</v>
      </c>
      <c r="H22" s="23" t="s">
        <v>58</v>
      </c>
      <c r="I22" s="23" t="s">
        <v>60</v>
      </c>
      <c r="J22" s="23">
        <f>PARIS!T41</f>
        <v>100</v>
      </c>
      <c r="K22" s="22" t="str">
        <f t="shared" si="1"/>
        <v>R0-Z30-P100</v>
      </c>
      <c r="L22" s="22"/>
      <c r="M22" s="22" t="s">
        <v>508</v>
      </c>
      <c r="N22" s="16" t="s">
        <v>19</v>
      </c>
      <c r="O22" s="18" t="s">
        <v>522</v>
      </c>
      <c r="P22" s="33">
        <v>996</v>
      </c>
      <c r="Q22" s="18">
        <f>'ROSALPI '!V39</f>
        <v>0</v>
      </c>
      <c r="R22" s="18">
        <f>ZAMORA!W41</f>
        <v>30</v>
      </c>
      <c r="S22" s="18">
        <f>PARIS!V41</f>
        <v>100</v>
      </c>
      <c r="T22" s="45">
        <f t="shared" si="2"/>
        <v>130</v>
      </c>
      <c r="U22" s="30">
        <f t="shared" si="3"/>
        <v>129480</v>
      </c>
    </row>
    <row r="23" spans="1:22" ht="18" hidden="1" customHeight="1">
      <c r="A23" s="24">
        <v>103100023</v>
      </c>
      <c r="B23" s="23">
        <f t="shared" si="0"/>
        <v>60</v>
      </c>
      <c r="C23" s="23" t="s">
        <v>59</v>
      </c>
      <c r="D23" s="23">
        <f>'ROSALPI '!T40</f>
        <v>0</v>
      </c>
      <c r="E23" s="23" t="s">
        <v>58</v>
      </c>
      <c r="F23" s="23" t="s">
        <v>57</v>
      </c>
      <c r="G23" s="23">
        <f>ZAMORA!U42</f>
        <v>60</v>
      </c>
      <c r="H23" s="23" t="s">
        <v>58</v>
      </c>
      <c r="I23" s="23" t="s">
        <v>60</v>
      </c>
      <c r="J23" s="23">
        <f>PARIS!T42</f>
        <v>0</v>
      </c>
      <c r="K23" s="22" t="str">
        <f t="shared" si="1"/>
        <v>R0-Z60-P0</v>
      </c>
      <c r="L23" s="22"/>
      <c r="M23" s="56" t="s">
        <v>108</v>
      </c>
      <c r="N23" s="17" t="s">
        <v>44</v>
      </c>
      <c r="O23" s="18" t="s">
        <v>522</v>
      </c>
      <c r="P23" s="33">
        <v>341</v>
      </c>
      <c r="Q23" s="18">
        <f>'ROSALPI '!V40</f>
        <v>0</v>
      </c>
      <c r="R23" s="18">
        <f>ZAMORA!W42</f>
        <v>60</v>
      </c>
      <c r="S23" s="18">
        <f>PARIS!V42</f>
        <v>0</v>
      </c>
      <c r="T23" s="45">
        <f t="shared" si="2"/>
        <v>60</v>
      </c>
      <c r="U23" s="30">
        <f t="shared" si="3"/>
        <v>20460</v>
      </c>
      <c r="V23" s="30"/>
    </row>
    <row r="24" spans="1:22" ht="18" hidden="1" customHeight="1">
      <c r="A24" s="24">
        <v>103100712</v>
      </c>
      <c r="B24" s="23">
        <f t="shared" si="0"/>
        <v>42</v>
      </c>
      <c r="C24" s="23" t="s">
        <v>59</v>
      </c>
      <c r="D24" s="23">
        <f>'ROSALPI '!T41</f>
        <v>0</v>
      </c>
      <c r="E24" s="23" t="s">
        <v>58</v>
      </c>
      <c r="F24" s="23" t="s">
        <v>57</v>
      </c>
      <c r="G24" s="23">
        <f>ZAMORA!U43</f>
        <v>30</v>
      </c>
      <c r="H24" s="23" t="s">
        <v>58</v>
      </c>
      <c r="I24" s="23" t="s">
        <v>60</v>
      </c>
      <c r="J24" s="23">
        <f>PARIS!T43</f>
        <v>12</v>
      </c>
      <c r="K24" s="22" t="str">
        <f t="shared" si="1"/>
        <v>R0-Z30-P12</v>
      </c>
      <c r="L24" s="22"/>
      <c r="M24" s="22" t="s">
        <v>503</v>
      </c>
      <c r="N24" s="17" t="s">
        <v>504</v>
      </c>
      <c r="O24" s="18" t="s">
        <v>520</v>
      </c>
      <c r="P24" s="33">
        <v>7969</v>
      </c>
      <c r="Q24" s="18">
        <f>'ROSALPI '!V41</f>
        <v>0</v>
      </c>
      <c r="R24" s="18">
        <f>ZAMORA!W43</f>
        <v>30</v>
      </c>
      <c r="S24" s="18">
        <f>PARIS!V43</f>
        <v>12</v>
      </c>
      <c r="T24" s="45">
        <f t="shared" si="2"/>
        <v>42</v>
      </c>
      <c r="U24" s="30">
        <f t="shared" si="3"/>
        <v>334698</v>
      </c>
    </row>
    <row r="25" spans="1:22" ht="18" hidden="1" customHeight="1">
      <c r="A25" s="24">
        <v>103100025</v>
      </c>
      <c r="B25" s="23">
        <f t="shared" si="0"/>
        <v>300</v>
      </c>
      <c r="C25" s="23" t="s">
        <v>59</v>
      </c>
      <c r="D25" s="23">
        <f>'ROSALPI '!T42</f>
        <v>0</v>
      </c>
      <c r="E25" s="23" t="s">
        <v>58</v>
      </c>
      <c r="F25" s="23" t="s">
        <v>57</v>
      </c>
      <c r="G25" s="23">
        <f>ZAMORA!U44</f>
        <v>300</v>
      </c>
      <c r="H25" s="23" t="s">
        <v>58</v>
      </c>
      <c r="I25" s="23" t="s">
        <v>60</v>
      </c>
      <c r="J25" s="23">
        <f>PARIS!T44</f>
        <v>0</v>
      </c>
      <c r="K25" s="22" t="str">
        <f t="shared" si="1"/>
        <v>R0-Z300-P0</v>
      </c>
      <c r="L25" s="22"/>
      <c r="M25" s="22" t="s">
        <v>228</v>
      </c>
      <c r="N25" s="17" t="s">
        <v>44</v>
      </c>
      <c r="O25" s="18" t="s">
        <v>520</v>
      </c>
      <c r="P25" s="33">
        <v>1885</v>
      </c>
      <c r="Q25" s="18">
        <f>'ROSALPI '!V42</f>
        <v>0</v>
      </c>
      <c r="R25" s="18">
        <f>ZAMORA!W44</f>
        <v>300</v>
      </c>
      <c r="S25" s="18">
        <f>PARIS!V44</f>
        <v>0</v>
      </c>
      <c r="T25" s="45">
        <f t="shared" si="2"/>
        <v>300</v>
      </c>
      <c r="U25" s="30">
        <f t="shared" si="3"/>
        <v>565500</v>
      </c>
    </row>
    <row r="26" spans="1:22" ht="18" customHeight="1">
      <c r="A26" s="25">
        <v>103100942</v>
      </c>
      <c r="B26" s="23">
        <f t="shared" ref="B26" si="4">D26+G26+J26</f>
        <v>1150</v>
      </c>
      <c r="C26" s="23" t="s">
        <v>59</v>
      </c>
      <c r="D26" s="23">
        <f>'ROSALPI '!T43</f>
        <v>0</v>
      </c>
      <c r="E26" s="23" t="s">
        <v>58</v>
      </c>
      <c r="F26" s="23" t="s">
        <v>57</v>
      </c>
      <c r="G26" s="23">
        <f>ZAMORA!U45</f>
        <v>700</v>
      </c>
      <c r="H26" s="23" t="s">
        <v>58</v>
      </c>
      <c r="I26" s="23" t="s">
        <v>60</v>
      </c>
      <c r="J26" s="23">
        <f>PARIS!T45</f>
        <v>450</v>
      </c>
      <c r="K26" s="22" t="str">
        <f t="shared" si="1"/>
        <v>R0-Z700-P450</v>
      </c>
      <c r="L26" s="22"/>
      <c r="M26" s="55" t="s">
        <v>546</v>
      </c>
      <c r="N26" s="17" t="s">
        <v>547</v>
      </c>
      <c r="O26" s="1" t="s">
        <v>545</v>
      </c>
      <c r="P26" s="33">
        <v>800</v>
      </c>
      <c r="Q26" s="18">
        <f>'ROSALPI '!V43</f>
        <v>0</v>
      </c>
      <c r="R26" s="18">
        <f>ZAMORA!W45</f>
        <v>700</v>
      </c>
      <c r="S26" s="18">
        <f>PARIS!V45</f>
        <v>450</v>
      </c>
      <c r="T26" s="45">
        <f t="shared" ref="T26" si="5">Q26+R26+S26</f>
        <v>1150</v>
      </c>
      <c r="U26" s="30">
        <f t="shared" si="3"/>
        <v>920000</v>
      </c>
    </row>
    <row r="27" spans="1:22" ht="18" hidden="1" customHeight="1">
      <c r="A27" s="24">
        <v>103100028</v>
      </c>
      <c r="B27" s="23">
        <f t="shared" si="0"/>
        <v>3000</v>
      </c>
      <c r="C27" s="23" t="s">
        <v>59</v>
      </c>
      <c r="D27" s="23">
        <f>'ROSALPI '!T44</f>
        <v>0</v>
      </c>
      <c r="E27" s="23" t="s">
        <v>58</v>
      </c>
      <c r="F27" s="23" t="s">
        <v>57</v>
      </c>
      <c r="G27" s="23">
        <f>ZAMORA!U46</f>
        <v>600</v>
      </c>
      <c r="H27" s="23" t="s">
        <v>58</v>
      </c>
      <c r="I27" s="23" t="s">
        <v>60</v>
      </c>
      <c r="J27" s="23">
        <f>PARIS!T46</f>
        <v>2400</v>
      </c>
      <c r="K27" s="22" t="str">
        <f t="shared" si="1"/>
        <v>R0-Z600-P2400</v>
      </c>
      <c r="L27" s="22"/>
      <c r="M27" s="22" t="s">
        <v>76</v>
      </c>
      <c r="N27" s="16" t="s">
        <v>44</v>
      </c>
      <c r="O27" s="18" t="s">
        <v>522</v>
      </c>
      <c r="P27" s="33">
        <v>643</v>
      </c>
      <c r="Q27" s="18">
        <f>'ROSALPI '!V44</f>
        <v>0</v>
      </c>
      <c r="R27" s="18">
        <f>ZAMORA!W46</f>
        <v>600</v>
      </c>
      <c r="S27" s="18">
        <f>PARIS!V46</f>
        <v>2400</v>
      </c>
      <c r="T27" s="45">
        <f t="shared" si="2"/>
        <v>3000</v>
      </c>
      <c r="U27" s="30">
        <f t="shared" si="3"/>
        <v>1929000</v>
      </c>
    </row>
    <row r="28" spans="1:22" ht="18" hidden="1" customHeight="1">
      <c r="A28" s="24">
        <v>103100029</v>
      </c>
      <c r="B28" s="23">
        <f t="shared" si="0"/>
        <v>400</v>
      </c>
      <c r="C28" s="23" t="s">
        <v>59</v>
      </c>
      <c r="D28" s="23">
        <f>'ROSALPI '!T45</f>
        <v>0</v>
      </c>
      <c r="E28" s="23" t="s">
        <v>58</v>
      </c>
      <c r="F28" s="23" t="s">
        <v>57</v>
      </c>
      <c r="G28" s="23">
        <f>ZAMORA!U47</f>
        <v>400</v>
      </c>
      <c r="H28" s="23" t="s">
        <v>58</v>
      </c>
      <c r="I28" s="23" t="s">
        <v>60</v>
      </c>
      <c r="J28" s="23">
        <f>PARIS!T47</f>
        <v>0</v>
      </c>
      <c r="K28" s="22" t="str">
        <f t="shared" si="1"/>
        <v>R0-Z400-P0</v>
      </c>
      <c r="L28" s="22"/>
      <c r="M28" s="22" t="s">
        <v>77</v>
      </c>
      <c r="N28" s="17" t="s">
        <v>44</v>
      </c>
      <c r="O28" s="18" t="s">
        <v>521</v>
      </c>
      <c r="P28" s="33">
        <v>510</v>
      </c>
      <c r="Q28" s="18">
        <f>'ROSALPI '!V45</f>
        <v>0</v>
      </c>
      <c r="R28" s="18">
        <f>ZAMORA!W47</f>
        <v>400</v>
      </c>
      <c r="S28" s="18">
        <f>PARIS!V47</f>
        <v>0</v>
      </c>
      <c r="T28" s="45">
        <f t="shared" si="2"/>
        <v>400</v>
      </c>
      <c r="U28" s="30">
        <f t="shared" si="3"/>
        <v>204000</v>
      </c>
    </row>
    <row r="29" spans="1:22" ht="18" hidden="1" customHeight="1">
      <c r="A29" s="24">
        <v>103100030</v>
      </c>
      <c r="B29" s="23">
        <f t="shared" si="0"/>
        <v>0</v>
      </c>
      <c r="C29" s="23" t="s">
        <v>59</v>
      </c>
      <c r="D29" s="23">
        <f>'ROSALPI '!T46</f>
        <v>0</v>
      </c>
      <c r="E29" s="23" t="s">
        <v>58</v>
      </c>
      <c r="F29" s="23" t="s">
        <v>57</v>
      </c>
      <c r="G29" s="23">
        <f>ZAMORA!U48</f>
        <v>0</v>
      </c>
      <c r="H29" s="23" t="s">
        <v>58</v>
      </c>
      <c r="I29" s="23" t="s">
        <v>60</v>
      </c>
      <c r="J29" s="23">
        <f>PARIS!T48</f>
        <v>0</v>
      </c>
      <c r="K29" s="22" t="str">
        <f t="shared" si="1"/>
        <v>R0-Z0-P0</v>
      </c>
      <c r="L29" s="22"/>
      <c r="M29" s="22" t="s">
        <v>217</v>
      </c>
      <c r="N29" s="16" t="s">
        <v>44</v>
      </c>
      <c r="O29" s="18" t="s">
        <v>523</v>
      </c>
      <c r="P29" s="33">
        <v>1623</v>
      </c>
      <c r="Q29" s="18">
        <f>'ROSALPI '!V46</f>
        <v>0</v>
      </c>
      <c r="R29" s="18">
        <f>ZAMORA!W48</f>
        <v>0</v>
      </c>
      <c r="S29" s="18">
        <f>PARIS!V48</f>
        <v>0</v>
      </c>
      <c r="T29" s="45">
        <f t="shared" si="2"/>
        <v>0</v>
      </c>
      <c r="U29" s="30">
        <v>0</v>
      </c>
    </row>
    <row r="30" spans="1:22" ht="18" hidden="1" customHeight="1">
      <c r="A30" s="24">
        <v>103100031</v>
      </c>
      <c r="B30" s="23">
        <f t="shared" si="0"/>
        <v>0</v>
      </c>
      <c r="C30" s="23" t="s">
        <v>59</v>
      </c>
      <c r="D30" s="23">
        <f>'ROSALPI '!T47</f>
        <v>0</v>
      </c>
      <c r="E30" s="23" t="s">
        <v>58</v>
      </c>
      <c r="F30" s="23" t="s">
        <v>57</v>
      </c>
      <c r="G30" s="23">
        <f>ZAMORA!U49</f>
        <v>0</v>
      </c>
      <c r="H30" s="23" t="s">
        <v>58</v>
      </c>
      <c r="I30" s="23" t="s">
        <v>60</v>
      </c>
      <c r="J30" s="23">
        <f>PARIS!T49</f>
        <v>0</v>
      </c>
      <c r="K30" s="22" t="str">
        <f t="shared" si="1"/>
        <v>R0-Z0-P0</v>
      </c>
      <c r="L30" s="22"/>
      <c r="M30" s="22" t="s">
        <v>308</v>
      </c>
      <c r="N30" s="16" t="s">
        <v>44</v>
      </c>
      <c r="O30" s="18" t="e">
        <v>#N/A</v>
      </c>
      <c r="P30" s="33" t="e">
        <v>#N/A</v>
      </c>
      <c r="Q30" s="18">
        <f>'ROSALPI '!V47</f>
        <v>0</v>
      </c>
      <c r="R30" s="18">
        <f>ZAMORA!W49</f>
        <v>0</v>
      </c>
      <c r="S30" s="18">
        <f>PARIS!V49</f>
        <v>0</v>
      </c>
      <c r="T30" s="45">
        <f t="shared" si="2"/>
        <v>0</v>
      </c>
      <c r="U30" s="30">
        <v>0</v>
      </c>
    </row>
    <row r="31" spans="1:22" ht="18" hidden="1" customHeight="1">
      <c r="A31" s="24">
        <v>103100032</v>
      </c>
      <c r="B31" s="23">
        <f t="shared" si="0"/>
        <v>0</v>
      </c>
      <c r="C31" s="23" t="s">
        <v>59</v>
      </c>
      <c r="D31" s="23">
        <f>'ROSALPI '!T48</f>
        <v>0</v>
      </c>
      <c r="E31" s="23" t="s">
        <v>58</v>
      </c>
      <c r="F31" s="23" t="s">
        <v>57</v>
      </c>
      <c r="G31" s="23">
        <f>ZAMORA!U50</f>
        <v>0</v>
      </c>
      <c r="H31" s="23" t="s">
        <v>58</v>
      </c>
      <c r="I31" s="23" t="s">
        <v>60</v>
      </c>
      <c r="J31" s="23">
        <f>PARIS!T50</f>
        <v>0</v>
      </c>
      <c r="K31" s="22" t="str">
        <f t="shared" si="1"/>
        <v>R0-Z0-P0</v>
      </c>
      <c r="L31" s="22"/>
      <c r="M31" s="22" t="s">
        <v>209</v>
      </c>
      <c r="N31" s="17" t="s">
        <v>44</v>
      </c>
      <c r="O31" s="18" t="s">
        <v>520</v>
      </c>
      <c r="P31" s="33">
        <v>1386</v>
      </c>
      <c r="Q31" s="18">
        <f>'ROSALPI '!V48</f>
        <v>0</v>
      </c>
      <c r="R31" s="18">
        <f>ZAMORA!W50</f>
        <v>0</v>
      </c>
      <c r="S31" s="18">
        <f>PARIS!V50</f>
        <v>0</v>
      </c>
      <c r="T31" s="45">
        <f t="shared" si="2"/>
        <v>0</v>
      </c>
      <c r="U31" s="30">
        <f t="shared" si="3"/>
        <v>0</v>
      </c>
    </row>
    <row r="32" spans="1:22" ht="18" hidden="1" customHeight="1">
      <c r="A32" s="24">
        <v>103100033</v>
      </c>
      <c r="B32" s="23">
        <f t="shared" si="0"/>
        <v>0</v>
      </c>
      <c r="C32" s="23" t="s">
        <v>59</v>
      </c>
      <c r="D32" s="23">
        <f>'ROSALPI '!T49</f>
        <v>0</v>
      </c>
      <c r="E32" s="23" t="s">
        <v>58</v>
      </c>
      <c r="F32" s="23" t="s">
        <v>57</v>
      </c>
      <c r="G32" s="23">
        <f>ZAMORA!U51</f>
        <v>0</v>
      </c>
      <c r="H32" s="23" t="s">
        <v>58</v>
      </c>
      <c r="I32" s="23" t="s">
        <v>60</v>
      </c>
      <c r="J32" s="23">
        <f>PARIS!T51</f>
        <v>0</v>
      </c>
      <c r="K32" s="22" t="str">
        <f t="shared" si="1"/>
        <v>R0-Z0-P0</v>
      </c>
      <c r="L32" s="22"/>
      <c r="M32" s="22" t="s">
        <v>255</v>
      </c>
      <c r="N32" s="17" t="s">
        <v>44</v>
      </c>
      <c r="O32" s="18" t="s">
        <v>522</v>
      </c>
      <c r="P32" s="33">
        <v>4876</v>
      </c>
      <c r="Q32" s="18">
        <f>'ROSALPI '!V49</f>
        <v>0</v>
      </c>
      <c r="R32" s="18">
        <f>ZAMORA!W51</f>
        <v>0</v>
      </c>
      <c r="S32" s="18">
        <f>PARIS!V51</f>
        <v>0</v>
      </c>
      <c r="T32" s="45">
        <f t="shared" si="2"/>
        <v>0</v>
      </c>
      <c r="U32" s="30">
        <f t="shared" si="3"/>
        <v>0</v>
      </c>
    </row>
    <row r="33" spans="1:22" ht="18" hidden="1" customHeight="1">
      <c r="A33" s="53">
        <v>103100034</v>
      </c>
      <c r="B33" s="23">
        <f t="shared" si="0"/>
        <v>0</v>
      </c>
      <c r="C33" s="23" t="s">
        <v>59</v>
      </c>
      <c r="D33" s="23">
        <f>'ROSALPI '!T50</f>
        <v>0</v>
      </c>
      <c r="E33" s="23" t="s">
        <v>58</v>
      </c>
      <c r="F33" s="23" t="s">
        <v>57</v>
      </c>
      <c r="G33" s="23">
        <f>ZAMORA!U52</f>
        <v>0</v>
      </c>
      <c r="H33" s="23" t="s">
        <v>58</v>
      </c>
      <c r="I33" s="23" t="s">
        <v>60</v>
      </c>
      <c r="J33" s="23">
        <f>PARIS!T52</f>
        <v>0</v>
      </c>
      <c r="K33" s="22" t="str">
        <f t="shared" si="1"/>
        <v>R0-Z0-P0</v>
      </c>
      <c r="L33" s="22"/>
      <c r="M33" s="22" t="s">
        <v>256</v>
      </c>
      <c r="N33" s="17" t="s">
        <v>44</v>
      </c>
      <c r="O33" s="18" t="s">
        <v>522</v>
      </c>
      <c r="P33" s="33">
        <v>3156</v>
      </c>
      <c r="Q33" s="18">
        <f>'ROSALPI '!V50</f>
        <v>0</v>
      </c>
      <c r="R33" s="18">
        <f>ZAMORA!W52</f>
        <v>0</v>
      </c>
      <c r="S33" s="18">
        <f>PARIS!V52</f>
        <v>0</v>
      </c>
      <c r="T33" s="45">
        <f t="shared" si="2"/>
        <v>0</v>
      </c>
      <c r="U33" s="30">
        <f t="shared" si="3"/>
        <v>0</v>
      </c>
    </row>
    <row r="34" spans="1:22" ht="18" hidden="1" customHeight="1">
      <c r="A34" s="24">
        <v>103100035</v>
      </c>
      <c r="B34" s="23">
        <f t="shared" si="0"/>
        <v>0</v>
      </c>
      <c r="C34" s="23" t="s">
        <v>59</v>
      </c>
      <c r="D34" s="23">
        <f>'ROSALPI '!T51</f>
        <v>0</v>
      </c>
      <c r="E34" s="23" t="s">
        <v>58</v>
      </c>
      <c r="F34" s="23" t="s">
        <v>57</v>
      </c>
      <c r="G34" s="23">
        <f>ZAMORA!U53</f>
        <v>0</v>
      </c>
      <c r="H34" s="23" t="s">
        <v>58</v>
      </c>
      <c r="I34" s="23" t="s">
        <v>60</v>
      </c>
      <c r="J34" s="23">
        <f>PARIS!T53</f>
        <v>0</v>
      </c>
      <c r="K34" s="22" t="str">
        <f t="shared" si="1"/>
        <v>R0-Z0-P0</v>
      </c>
      <c r="L34" s="22"/>
      <c r="M34" s="22" t="s">
        <v>290</v>
      </c>
      <c r="N34" s="17" t="s">
        <v>44</v>
      </c>
      <c r="O34" s="18" t="e">
        <v>#N/A</v>
      </c>
      <c r="P34" s="33" t="e">
        <v>#N/A</v>
      </c>
      <c r="Q34" s="18">
        <f>'ROSALPI '!V51</f>
        <v>0</v>
      </c>
      <c r="R34" s="18">
        <f>ZAMORA!W53</f>
        <v>0</v>
      </c>
      <c r="S34" s="18">
        <f>PARIS!V53</f>
        <v>0</v>
      </c>
      <c r="T34" s="45">
        <f t="shared" si="2"/>
        <v>0</v>
      </c>
      <c r="U34" s="30">
        <v>0</v>
      </c>
    </row>
    <row r="35" spans="1:22" ht="18" hidden="1" customHeight="1">
      <c r="A35" s="24">
        <v>103100036</v>
      </c>
      <c r="B35" s="23">
        <f t="shared" si="0"/>
        <v>0</v>
      </c>
      <c r="C35" s="23" t="s">
        <v>59</v>
      </c>
      <c r="D35" s="23">
        <f>'ROSALPI '!T52</f>
        <v>0</v>
      </c>
      <c r="E35" s="23" t="s">
        <v>58</v>
      </c>
      <c r="F35" s="23" t="s">
        <v>57</v>
      </c>
      <c r="G35" s="23">
        <f>ZAMORA!U54</f>
        <v>0</v>
      </c>
      <c r="H35" s="23" t="s">
        <v>58</v>
      </c>
      <c r="I35" s="23" t="s">
        <v>60</v>
      </c>
      <c r="J35" s="23">
        <f>PARIS!T54</f>
        <v>0</v>
      </c>
      <c r="K35" s="22" t="str">
        <f t="shared" si="1"/>
        <v>R0-Z0-P0</v>
      </c>
      <c r="L35" s="22"/>
      <c r="M35" s="22" t="s">
        <v>267</v>
      </c>
      <c r="N35" s="17" t="s">
        <v>44</v>
      </c>
      <c r="O35" s="18" t="s">
        <v>520</v>
      </c>
      <c r="P35" s="33">
        <v>3304</v>
      </c>
      <c r="Q35" s="18">
        <f>'ROSALPI '!V52</f>
        <v>0</v>
      </c>
      <c r="R35" s="18">
        <f>ZAMORA!W54</f>
        <v>0</v>
      </c>
      <c r="S35" s="18">
        <f>PARIS!V54</f>
        <v>0</v>
      </c>
      <c r="T35" s="45">
        <f t="shared" si="2"/>
        <v>0</v>
      </c>
      <c r="U35" s="30">
        <v>0</v>
      </c>
    </row>
    <row r="36" spans="1:22" ht="18" hidden="1" customHeight="1">
      <c r="A36" s="24">
        <v>103100037</v>
      </c>
      <c r="B36" s="23">
        <f t="shared" si="0"/>
        <v>400</v>
      </c>
      <c r="C36" s="23" t="s">
        <v>59</v>
      </c>
      <c r="D36" s="23">
        <f>'ROSALPI '!T53</f>
        <v>0</v>
      </c>
      <c r="E36" s="23" t="s">
        <v>58</v>
      </c>
      <c r="F36" s="23" t="s">
        <v>57</v>
      </c>
      <c r="G36" s="23">
        <f>ZAMORA!U55</f>
        <v>300</v>
      </c>
      <c r="H36" s="23" t="s">
        <v>58</v>
      </c>
      <c r="I36" s="23" t="s">
        <v>60</v>
      </c>
      <c r="J36" s="23">
        <f>PARIS!T55</f>
        <v>100</v>
      </c>
      <c r="K36" s="22" t="str">
        <f t="shared" si="1"/>
        <v>R0-Z300-P100</v>
      </c>
      <c r="L36" s="22"/>
      <c r="M36" s="22" t="s">
        <v>352</v>
      </c>
      <c r="N36" s="17" t="s">
        <v>44</v>
      </c>
      <c r="O36" s="18" t="s">
        <v>521</v>
      </c>
      <c r="P36" s="33">
        <v>580</v>
      </c>
      <c r="Q36" s="18">
        <f>'ROSALPI '!V53</f>
        <v>0</v>
      </c>
      <c r="R36" s="18">
        <f>ZAMORA!W55</f>
        <v>300</v>
      </c>
      <c r="S36" s="18">
        <f>PARIS!V55</f>
        <v>100</v>
      </c>
      <c r="T36" s="45">
        <f t="shared" si="2"/>
        <v>400</v>
      </c>
      <c r="U36" s="30">
        <f t="shared" si="3"/>
        <v>232000</v>
      </c>
    </row>
    <row r="37" spans="1:22" ht="18" hidden="1" customHeight="1">
      <c r="A37" s="24">
        <v>103100038</v>
      </c>
      <c r="B37" s="23">
        <f t="shared" si="0"/>
        <v>1800</v>
      </c>
      <c r="C37" s="23" t="s">
        <v>59</v>
      </c>
      <c r="D37" s="23">
        <f>'ROSALPI '!T54</f>
        <v>0</v>
      </c>
      <c r="E37" s="23" t="s">
        <v>58</v>
      </c>
      <c r="F37" s="23" t="s">
        <v>57</v>
      </c>
      <c r="G37" s="23">
        <f>ZAMORA!U56</f>
        <v>600</v>
      </c>
      <c r="H37" s="23" t="s">
        <v>58</v>
      </c>
      <c r="I37" s="23" t="s">
        <v>60</v>
      </c>
      <c r="J37" s="23">
        <f>PARIS!T56</f>
        <v>1200</v>
      </c>
      <c r="K37" s="22" t="str">
        <f t="shared" si="1"/>
        <v>R0-Z600-P1200</v>
      </c>
      <c r="L37" s="22"/>
      <c r="M37" s="22" t="s">
        <v>205</v>
      </c>
      <c r="N37" s="17" t="s">
        <v>44</v>
      </c>
      <c r="O37" s="18" t="s">
        <v>521</v>
      </c>
      <c r="P37" s="33">
        <v>50</v>
      </c>
      <c r="Q37" s="18">
        <f>'ROSALPI '!V54</f>
        <v>0</v>
      </c>
      <c r="R37" s="18">
        <f>ZAMORA!W56</f>
        <v>600</v>
      </c>
      <c r="S37" s="18">
        <f>PARIS!V56</f>
        <v>1200</v>
      </c>
      <c r="T37" s="45">
        <f t="shared" si="2"/>
        <v>1800</v>
      </c>
      <c r="U37" s="30">
        <f t="shared" si="3"/>
        <v>90000</v>
      </c>
    </row>
    <row r="38" spans="1:22" ht="18" hidden="1" customHeight="1">
      <c r="A38" s="24">
        <v>103100039</v>
      </c>
      <c r="B38" s="23">
        <f t="shared" si="0"/>
        <v>12000</v>
      </c>
      <c r="C38" s="23" t="s">
        <v>59</v>
      </c>
      <c r="D38" s="23">
        <f>'ROSALPI '!T55</f>
        <v>0</v>
      </c>
      <c r="E38" s="23" t="s">
        <v>58</v>
      </c>
      <c r="F38" s="23" t="s">
        <v>57</v>
      </c>
      <c r="G38" s="23">
        <f>ZAMORA!U57</f>
        <v>6000</v>
      </c>
      <c r="H38" s="23" t="s">
        <v>58</v>
      </c>
      <c r="I38" s="23" t="s">
        <v>60</v>
      </c>
      <c r="J38" s="23">
        <f>PARIS!T57</f>
        <v>6000</v>
      </c>
      <c r="K38" s="22" t="str">
        <f t="shared" si="1"/>
        <v>R0-Z6000-P6000</v>
      </c>
      <c r="L38" s="22"/>
      <c r="M38" s="22" t="s">
        <v>323</v>
      </c>
      <c r="N38" s="17" t="s">
        <v>44</v>
      </c>
      <c r="O38" s="18" t="s">
        <v>521</v>
      </c>
      <c r="P38" s="33">
        <v>60</v>
      </c>
      <c r="Q38" s="18">
        <f>'ROSALPI '!V55</f>
        <v>0</v>
      </c>
      <c r="R38" s="18">
        <f>ZAMORA!W57</f>
        <v>6000</v>
      </c>
      <c r="S38" s="18">
        <f>PARIS!V57</f>
        <v>6000</v>
      </c>
      <c r="T38" s="45">
        <f t="shared" si="2"/>
        <v>12000</v>
      </c>
      <c r="U38" s="30">
        <f t="shared" si="3"/>
        <v>720000</v>
      </c>
      <c r="V38" s="30"/>
    </row>
    <row r="39" spans="1:22" ht="18" hidden="1" customHeight="1">
      <c r="A39" s="24">
        <v>103100040</v>
      </c>
      <c r="B39" s="23">
        <f t="shared" si="0"/>
        <v>22000</v>
      </c>
      <c r="C39" s="23" t="s">
        <v>59</v>
      </c>
      <c r="D39" s="23">
        <f>'ROSALPI '!T56</f>
        <v>0</v>
      </c>
      <c r="E39" s="23" t="s">
        <v>58</v>
      </c>
      <c r="F39" s="23" t="s">
        <v>57</v>
      </c>
      <c r="G39" s="23">
        <f>ZAMORA!U58</f>
        <v>10000</v>
      </c>
      <c r="H39" s="23" t="s">
        <v>58</v>
      </c>
      <c r="I39" s="23" t="s">
        <v>60</v>
      </c>
      <c r="J39" s="23">
        <f>PARIS!T58</f>
        <v>12000</v>
      </c>
      <c r="K39" s="22" t="str">
        <f t="shared" si="1"/>
        <v>R0-Z10000-P12000</v>
      </c>
      <c r="L39" s="22"/>
      <c r="M39" s="22" t="s">
        <v>135</v>
      </c>
      <c r="N39" s="17" t="s">
        <v>44</v>
      </c>
      <c r="O39" s="18" t="s">
        <v>520</v>
      </c>
      <c r="P39" s="33">
        <v>26</v>
      </c>
      <c r="Q39" s="18">
        <f>'ROSALPI '!V56</f>
        <v>0</v>
      </c>
      <c r="R39" s="18">
        <f>ZAMORA!W58</f>
        <v>10000</v>
      </c>
      <c r="S39" s="18">
        <f>PARIS!V58</f>
        <v>12000</v>
      </c>
      <c r="T39" s="45">
        <f t="shared" si="2"/>
        <v>22000</v>
      </c>
      <c r="U39" s="30">
        <f t="shared" si="3"/>
        <v>572000</v>
      </c>
    </row>
    <row r="40" spans="1:22" ht="18" hidden="1" customHeight="1">
      <c r="A40" s="24">
        <v>103100041</v>
      </c>
      <c r="B40" s="23">
        <f t="shared" si="0"/>
        <v>20</v>
      </c>
      <c r="C40" s="23" t="s">
        <v>59</v>
      </c>
      <c r="D40" s="23">
        <f>'ROSALPI '!T57</f>
        <v>0</v>
      </c>
      <c r="E40" s="23" t="s">
        <v>58</v>
      </c>
      <c r="F40" s="23" t="s">
        <v>57</v>
      </c>
      <c r="G40" s="23">
        <f>ZAMORA!U59</f>
        <v>10</v>
      </c>
      <c r="H40" s="23" t="s">
        <v>58</v>
      </c>
      <c r="I40" s="23" t="s">
        <v>60</v>
      </c>
      <c r="J40" s="23">
        <f>PARIS!T59</f>
        <v>10</v>
      </c>
      <c r="K40" s="22" t="str">
        <f t="shared" si="1"/>
        <v>R0-Z10-P10</v>
      </c>
      <c r="L40" s="22"/>
      <c r="M40" s="22" t="s">
        <v>82</v>
      </c>
      <c r="N40" s="17" t="s">
        <v>426</v>
      </c>
      <c r="O40" s="18" t="s">
        <v>521</v>
      </c>
      <c r="P40" s="33">
        <v>5880</v>
      </c>
      <c r="Q40" s="18">
        <f>'ROSALPI '!V57</f>
        <v>0</v>
      </c>
      <c r="R40" s="18">
        <f>ZAMORA!W59</f>
        <v>10</v>
      </c>
      <c r="S40" s="18">
        <f>PARIS!V59</f>
        <v>10</v>
      </c>
      <c r="T40" s="45">
        <f t="shared" si="2"/>
        <v>20</v>
      </c>
      <c r="U40" s="30">
        <f t="shared" si="3"/>
        <v>117600</v>
      </c>
    </row>
    <row r="41" spans="1:22" ht="18" hidden="1" customHeight="1">
      <c r="A41" s="24">
        <v>103100042</v>
      </c>
      <c r="B41" s="23">
        <f t="shared" si="0"/>
        <v>900</v>
      </c>
      <c r="C41" s="23" t="s">
        <v>59</v>
      </c>
      <c r="D41" s="23">
        <f>'ROSALPI '!T58</f>
        <v>0</v>
      </c>
      <c r="E41" s="23" t="s">
        <v>58</v>
      </c>
      <c r="F41" s="23" t="s">
        <v>57</v>
      </c>
      <c r="G41" s="23">
        <f>ZAMORA!U60</f>
        <v>400</v>
      </c>
      <c r="H41" s="23" t="s">
        <v>58</v>
      </c>
      <c r="I41" s="23" t="s">
        <v>60</v>
      </c>
      <c r="J41" s="23">
        <f>PARIS!T60</f>
        <v>500</v>
      </c>
      <c r="K41" s="22" t="str">
        <f t="shared" si="1"/>
        <v>R0-Z400-P500</v>
      </c>
      <c r="L41" s="22"/>
      <c r="M41" s="56" t="s">
        <v>83</v>
      </c>
      <c r="N41" s="17" t="s">
        <v>44</v>
      </c>
      <c r="O41" s="18" t="s">
        <v>522</v>
      </c>
      <c r="P41" s="33">
        <v>290</v>
      </c>
      <c r="Q41" s="18">
        <f>'ROSALPI '!V58</f>
        <v>0</v>
      </c>
      <c r="R41" s="18">
        <f>ZAMORA!W60</f>
        <v>400</v>
      </c>
      <c r="S41" s="18">
        <f>PARIS!V60</f>
        <v>500</v>
      </c>
      <c r="T41" s="45">
        <f t="shared" si="2"/>
        <v>900</v>
      </c>
      <c r="U41" s="30">
        <f t="shared" si="3"/>
        <v>261000</v>
      </c>
    </row>
    <row r="42" spans="1:22" ht="18" hidden="1" customHeight="1">
      <c r="A42" s="24">
        <v>103100044</v>
      </c>
      <c r="B42" s="23">
        <f t="shared" si="0"/>
        <v>0</v>
      </c>
      <c r="C42" s="23" t="s">
        <v>59</v>
      </c>
      <c r="D42" s="23">
        <f>'ROSALPI '!T59</f>
        <v>0</v>
      </c>
      <c r="E42" s="23" t="s">
        <v>58</v>
      </c>
      <c r="F42" s="23" t="s">
        <v>57</v>
      </c>
      <c r="G42" s="23">
        <f>ZAMORA!U61</f>
        <v>0</v>
      </c>
      <c r="H42" s="23" t="s">
        <v>58</v>
      </c>
      <c r="I42" s="23" t="s">
        <v>60</v>
      </c>
      <c r="J42" s="23">
        <f>PARIS!T61</f>
        <v>0</v>
      </c>
      <c r="K42" s="22" t="str">
        <f t="shared" si="1"/>
        <v>R0-Z0-P0</v>
      </c>
      <c r="L42" s="22"/>
      <c r="M42" s="22" t="s">
        <v>247</v>
      </c>
      <c r="N42" s="17" t="s">
        <v>44</v>
      </c>
      <c r="O42" s="18" t="s">
        <v>520</v>
      </c>
      <c r="P42" s="33">
        <v>1971</v>
      </c>
      <c r="Q42" s="18">
        <f>'ROSALPI '!V59</f>
        <v>0</v>
      </c>
      <c r="R42" s="18">
        <f>ZAMORA!W61</f>
        <v>0</v>
      </c>
      <c r="S42" s="18">
        <f>PARIS!V61</f>
        <v>0</v>
      </c>
      <c r="T42" s="45">
        <f t="shared" si="2"/>
        <v>0</v>
      </c>
      <c r="U42" s="30">
        <f t="shared" si="3"/>
        <v>0</v>
      </c>
    </row>
    <row r="43" spans="1:22" ht="18" hidden="1" customHeight="1">
      <c r="A43" s="24">
        <v>103100045</v>
      </c>
      <c r="B43" s="23">
        <f t="shared" si="0"/>
        <v>0</v>
      </c>
      <c r="C43" s="23" t="s">
        <v>59</v>
      </c>
      <c r="D43" s="23">
        <f>'ROSALPI '!T60</f>
        <v>0</v>
      </c>
      <c r="E43" s="23" t="s">
        <v>58</v>
      </c>
      <c r="F43" s="23" t="s">
        <v>57</v>
      </c>
      <c r="G43" s="23">
        <f>ZAMORA!U62</f>
        <v>0</v>
      </c>
      <c r="H43" s="23" t="s">
        <v>58</v>
      </c>
      <c r="I43" s="23" t="s">
        <v>60</v>
      </c>
      <c r="J43" s="23">
        <f>PARIS!T62</f>
        <v>0</v>
      </c>
      <c r="K43" s="22" t="str">
        <f t="shared" si="1"/>
        <v>R0-Z0-P0</v>
      </c>
      <c r="L43" s="22"/>
      <c r="M43" s="22" t="s">
        <v>64</v>
      </c>
      <c r="N43" s="17" t="s">
        <v>44</v>
      </c>
      <c r="O43" s="18" t="s">
        <v>521</v>
      </c>
      <c r="P43" s="33">
        <v>2688</v>
      </c>
      <c r="Q43" s="18">
        <f>'ROSALPI '!V60</f>
        <v>0</v>
      </c>
      <c r="R43" s="18">
        <f>ZAMORA!W62</f>
        <v>0</v>
      </c>
      <c r="S43" s="18">
        <f>PARIS!V62</f>
        <v>0</v>
      </c>
      <c r="T43" s="45">
        <f t="shared" si="2"/>
        <v>0</v>
      </c>
      <c r="U43" s="30">
        <f t="shared" si="3"/>
        <v>0</v>
      </c>
    </row>
    <row r="44" spans="1:22" ht="18" hidden="1" customHeight="1">
      <c r="A44" s="24">
        <v>103100532</v>
      </c>
      <c r="B44" s="23">
        <f t="shared" si="0"/>
        <v>0</v>
      </c>
      <c r="C44" s="23" t="s">
        <v>59</v>
      </c>
      <c r="D44" s="23">
        <f>'ROSALPI '!T61</f>
        <v>0</v>
      </c>
      <c r="E44" s="23" t="s">
        <v>58</v>
      </c>
      <c r="F44" s="23" t="s">
        <v>57</v>
      </c>
      <c r="G44" s="23">
        <f>ZAMORA!U63</f>
        <v>0</v>
      </c>
      <c r="H44" s="23" t="s">
        <v>58</v>
      </c>
      <c r="I44" s="23" t="s">
        <v>60</v>
      </c>
      <c r="J44" s="23">
        <f>PARIS!T63</f>
        <v>0</v>
      </c>
      <c r="K44" s="22" t="str">
        <f t="shared" si="1"/>
        <v>R0-Z0-P0</v>
      </c>
      <c r="L44" s="22"/>
      <c r="M44" s="22" t="s">
        <v>84</v>
      </c>
      <c r="N44" s="17" t="s">
        <v>19</v>
      </c>
      <c r="O44" s="18" t="s">
        <v>523</v>
      </c>
      <c r="P44" s="33">
        <v>4211</v>
      </c>
      <c r="Q44" s="18">
        <f>'ROSALPI '!V61</f>
        <v>0</v>
      </c>
      <c r="R44" s="18">
        <f>ZAMORA!W63</f>
        <v>0</v>
      </c>
      <c r="S44" s="18">
        <f>PARIS!V63</f>
        <v>0</v>
      </c>
      <c r="T44" s="45">
        <f t="shared" si="2"/>
        <v>0</v>
      </c>
      <c r="U44" s="30">
        <v>0</v>
      </c>
    </row>
    <row r="45" spans="1:22" ht="18" hidden="1" customHeight="1">
      <c r="A45" s="24">
        <v>103100046</v>
      </c>
      <c r="B45" s="23">
        <f t="shared" si="0"/>
        <v>0</v>
      </c>
      <c r="C45" s="23" t="s">
        <v>59</v>
      </c>
      <c r="D45" s="23">
        <f>'ROSALPI '!T62</f>
        <v>0</v>
      </c>
      <c r="E45" s="23" t="s">
        <v>58</v>
      </c>
      <c r="F45" s="23" t="s">
        <v>57</v>
      </c>
      <c r="G45" s="23">
        <f>ZAMORA!U64</f>
        <v>0</v>
      </c>
      <c r="H45" s="23" t="s">
        <v>58</v>
      </c>
      <c r="I45" s="23" t="s">
        <v>60</v>
      </c>
      <c r="J45" s="23">
        <f>PARIS!T64</f>
        <v>0</v>
      </c>
      <c r="K45" s="22" t="str">
        <f t="shared" si="1"/>
        <v>R0-Z0-P0</v>
      </c>
      <c r="L45" s="22"/>
      <c r="M45" s="22" t="s">
        <v>246</v>
      </c>
      <c r="N45" s="17" t="s">
        <v>44</v>
      </c>
      <c r="O45" s="18" t="s">
        <v>520</v>
      </c>
      <c r="P45" s="33">
        <v>1678</v>
      </c>
      <c r="Q45" s="18">
        <f>'ROSALPI '!V62</f>
        <v>0</v>
      </c>
      <c r="R45" s="18">
        <f>ZAMORA!W64</f>
        <v>0</v>
      </c>
      <c r="S45" s="18">
        <f>PARIS!V64</f>
        <v>0</v>
      </c>
      <c r="T45" s="45">
        <f t="shared" si="2"/>
        <v>0</v>
      </c>
      <c r="U45" s="30">
        <v>0</v>
      </c>
    </row>
    <row r="46" spans="1:22" ht="18" hidden="1" customHeight="1">
      <c r="A46" s="24">
        <v>103100047</v>
      </c>
      <c r="B46" s="23">
        <f t="shared" si="0"/>
        <v>0</v>
      </c>
      <c r="C46" s="23" t="s">
        <v>59</v>
      </c>
      <c r="D46" s="23">
        <f>'ROSALPI '!T63</f>
        <v>0</v>
      </c>
      <c r="E46" s="23" t="s">
        <v>58</v>
      </c>
      <c r="F46" s="23" t="s">
        <v>57</v>
      </c>
      <c r="G46" s="23">
        <f>ZAMORA!U65</f>
        <v>0</v>
      </c>
      <c r="H46" s="23" t="s">
        <v>58</v>
      </c>
      <c r="I46" s="23" t="s">
        <v>60</v>
      </c>
      <c r="J46" s="23">
        <f>PARIS!T65</f>
        <v>0</v>
      </c>
      <c r="K46" s="22" t="str">
        <f t="shared" si="1"/>
        <v>R0-Z0-P0</v>
      </c>
      <c r="L46" s="22"/>
      <c r="M46" s="22" t="s">
        <v>85</v>
      </c>
      <c r="N46" s="17" t="s">
        <v>44</v>
      </c>
      <c r="O46" s="18" t="s">
        <v>523</v>
      </c>
      <c r="P46" s="33">
        <v>311</v>
      </c>
      <c r="Q46" s="18">
        <f>'ROSALPI '!V63</f>
        <v>0</v>
      </c>
      <c r="R46" s="18">
        <f>ZAMORA!W65</f>
        <v>0</v>
      </c>
      <c r="S46" s="18">
        <f>PARIS!V65</f>
        <v>0</v>
      </c>
      <c r="T46" s="45">
        <f t="shared" si="2"/>
        <v>0</v>
      </c>
      <c r="U46" s="30">
        <f t="shared" si="3"/>
        <v>0</v>
      </c>
    </row>
    <row r="47" spans="1:22" ht="18" hidden="1" customHeight="1">
      <c r="A47" s="24">
        <v>103100053</v>
      </c>
      <c r="B47" s="23">
        <f t="shared" si="0"/>
        <v>0</v>
      </c>
      <c r="C47" s="23" t="s">
        <v>59</v>
      </c>
      <c r="D47" s="23">
        <f>'ROSALPI '!T64</f>
        <v>0</v>
      </c>
      <c r="E47" s="23" t="s">
        <v>58</v>
      </c>
      <c r="F47" s="23" t="s">
        <v>57</v>
      </c>
      <c r="G47" s="23">
        <f>ZAMORA!U66</f>
        <v>0</v>
      </c>
      <c r="H47" s="23" t="s">
        <v>58</v>
      </c>
      <c r="I47" s="23" t="s">
        <v>60</v>
      </c>
      <c r="J47" s="23">
        <f>PARIS!T66</f>
        <v>0</v>
      </c>
      <c r="K47" s="22" t="str">
        <f t="shared" si="1"/>
        <v>R0-Z0-P0</v>
      </c>
      <c r="L47" s="22"/>
      <c r="M47" s="22" t="s">
        <v>74</v>
      </c>
      <c r="N47" s="17" t="s">
        <v>44</v>
      </c>
      <c r="O47" s="18" t="e">
        <v>#N/A</v>
      </c>
      <c r="P47" s="33" t="e">
        <v>#N/A</v>
      </c>
      <c r="Q47" s="18">
        <f>'ROSALPI '!V64</f>
        <v>0</v>
      </c>
      <c r="R47" s="18">
        <f>ZAMORA!W66</f>
        <v>0</v>
      </c>
      <c r="S47" s="18">
        <f>PARIS!V66</f>
        <v>0</v>
      </c>
      <c r="T47" s="45">
        <f t="shared" si="2"/>
        <v>0</v>
      </c>
      <c r="U47" s="30" t="e">
        <f t="shared" si="3"/>
        <v>#N/A</v>
      </c>
    </row>
    <row r="48" spans="1:22" ht="18" hidden="1" customHeight="1">
      <c r="A48" s="24">
        <v>103100056</v>
      </c>
      <c r="B48" s="23">
        <f t="shared" si="0"/>
        <v>0</v>
      </c>
      <c r="C48" s="23" t="s">
        <v>59</v>
      </c>
      <c r="D48" s="23">
        <f>'ROSALPI '!T65</f>
        <v>0</v>
      </c>
      <c r="E48" s="23" t="s">
        <v>58</v>
      </c>
      <c r="F48" s="23" t="s">
        <v>57</v>
      </c>
      <c r="G48" s="23">
        <f>ZAMORA!U67</f>
        <v>0</v>
      </c>
      <c r="H48" s="23" t="s">
        <v>58</v>
      </c>
      <c r="I48" s="23" t="s">
        <v>60</v>
      </c>
      <c r="J48" s="23">
        <f>PARIS!T67</f>
        <v>0</v>
      </c>
      <c r="K48" s="22" t="str">
        <f t="shared" si="1"/>
        <v>R0-Z0-P0</v>
      </c>
      <c r="L48" s="22"/>
      <c r="M48" s="22" t="s">
        <v>150</v>
      </c>
      <c r="N48" s="18" t="s">
        <v>44</v>
      </c>
      <c r="O48" s="18" t="e">
        <v>#N/A</v>
      </c>
      <c r="P48" s="33" t="e">
        <v>#N/A</v>
      </c>
      <c r="Q48" s="18">
        <f>'ROSALPI '!V65</f>
        <v>0</v>
      </c>
      <c r="R48" s="18">
        <f>ZAMORA!W67</f>
        <v>0</v>
      </c>
      <c r="S48" s="18">
        <f>PARIS!V67</f>
        <v>0</v>
      </c>
      <c r="T48" s="45">
        <f t="shared" si="2"/>
        <v>0</v>
      </c>
      <c r="U48" s="30">
        <v>0</v>
      </c>
    </row>
    <row r="49" spans="1:21" ht="18" hidden="1" customHeight="1">
      <c r="A49" s="24">
        <v>103100057</v>
      </c>
      <c r="B49" s="23">
        <f t="shared" si="0"/>
        <v>0</v>
      </c>
      <c r="C49" s="23" t="s">
        <v>59</v>
      </c>
      <c r="D49" s="23">
        <f>'ROSALPI '!T66</f>
        <v>0</v>
      </c>
      <c r="E49" s="23" t="s">
        <v>58</v>
      </c>
      <c r="F49" s="23" t="s">
        <v>57</v>
      </c>
      <c r="G49" s="23">
        <f>ZAMORA!U68</f>
        <v>0</v>
      </c>
      <c r="H49" s="23" t="s">
        <v>58</v>
      </c>
      <c r="I49" s="23" t="s">
        <v>60</v>
      </c>
      <c r="J49" s="23">
        <f>PARIS!T68</f>
        <v>0</v>
      </c>
      <c r="K49" s="22" t="str">
        <f t="shared" si="1"/>
        <v>R0-Z0-P0</v>
      </c>
      <c r="L49" s="22"/>
      <c r="M49" s="22" t="s">
        <v>52</v>
      </c>
      <c r="N49" s="17" t="s">
        <v>44</v>
      </c>
      <c r="O49" s="18" t="s">
        <v>520</v>
      </c>
      <c r="P49" s="33">
        <v>1278</v>
      </c>
      <c r="Q49" s="18">
        <f>'ROSALPI '!V66</f>
        <v>0</v>
      </c>
      <c r="R49" s="18">
        <f>ZAMORA!W68</f>
        <v>0</v>
      </c>
      <c r="S49" s="18">
        <f>PARIS!V68</f>
        <v>0</v>
      </c>
      <c r="T49" s="45">
        <f t="shared" si="2"/>
        <v>0</v>
      </c>
      <c r="U49" s="30">
        <v>0</v>
      </c>
    </row>
    <row r="50" spans="1:21" ht="18" hidden="1" customHeight="1">
      <c r="A50" s="24">
        <v>103100059</v>
      </c>
      <c r="B50" s="23">
        <f t="shared" si="0"/>
        <v>200</v>
      </c>
      <c r="C50" s="23" t="s">
        <v>59</v>
      </c>
      <c r="D50" s="23">
        <f>'ROSALPI '!T67</f>
        <v>0</v>
      </c>
      <c r="E50" s="23" t="s">
        <v>58</v>
      </c>
      <c r="F50" s="23" t="s">
        <v>57</v>
      </c>
      <c r="G50" s="23">
        <f>ZAMORA!U69</f>
        <v>0</v>
      </c>
      <c r="H50" s="23" t="s">
        <v>58</v>
      </c>
      <c r="I50" s="23" t="s">
        <v>60</v>
      </c>
      <c r="J50" s="23">
        <f>PARIS!T69</f>
        <v>200</v>
      </c>
      <c r="K50" s="22" t="str">
        <f t="shared" si="1"/>
        <v>R0-Z0-P200</v>
      </c>
      <c r="L50" s="22"/>
      <c r="M50" s="22" t="s">
        <v>186</v>
      </c>
      <c r="N50" s="17" t="s">
        <v>44</v>
      </c>
      <c r="O50" s="18" t="s">
        <v>521</v>
      </c>
      <c r="P50" s="33">
        <v>343</v>
      </c>
      <c r="Q50" s="18">
        <f>'ROSALPI '!V67</f>
        <v>0</v>
      </c>
      <c r="R50" s="18">
        <f>ZAMORA!W69</f>
        <v>0</v>
      </c>
      <c r="S50" s="18">
        <f>PARIS!V69</f>
        <v>200</v>
      </c>
      <c r="T50" s="45">
        <f t="shared" si="2"/>
        <v>200</v>
      </c>
      <c r="U50" s="30">
        <f t="shared" si="3"/>
        <v>68600</v>
      </c>
    </row>
    <row r="51" spans="1:21" ht="18" hidden="1" customHeight="1">
      <c r="A51" s="24">
        <v>103100060</v>
      </c>
      <c r="B51" s="23">
        <f t="shared" si="0"/>
        <v>0</v>
      </c>
      <c r="C51" s="23" t="s">
        <v>59</v>
      </c>
      <c r="D51" s="23">
        <f>'ROSALPI '!T68</f>
        <v>0</v>
      </c>
      <c r="E51" s="23" t="s">
        <v>58</v>
      </c>
      <c r="F51" s="23" t="s">
        <v>57</v>
      </c>
      <c r="G51" s="23">
        <f>ZAMORA!U70</f>
        <v>0</v>
      </c>
      <c r="H51" s="23" t="s">
        <v>58</v>
      </c>
      <c r="I51" s="23" t="s">
        <v>60</v>
      </c>
      <c r="J51" s="23">
        <f>PARIS!T70</f>
        <v>0</v>
      </c>
      <c r="K51" s="22" t="str">
        <f t="shared" si="1"/>
        <v>R0-Z0-P0</v>
      </c>
      <c r="L51" s="22"/>
      <c r="M51" s="22" t="s">
        <v>379</v>
      </c>
      <c r="N51" s="17" t="s">
        <v>18</v>
      </c>
      <c r="O51" s="18" t="s">
        <v>522</v>
      </c>
      <c r="P51" s="33">
        <v>7429</v>
      </c>
      <c r="Q51" s="18">
        <f>'ROSALPI '!V68</f>
        <v>0</v>
      </c>
      <c r="R51" s="18">
        <f>ZAMORA!W70</f>
        <v>0</v>
      </c>
      <c r="S51" s="18">
        <f>PARIS!V70</f>
        <v>0</v>
      </c>
      <c r="T51" s="45">
        <f t="shared" si="2"/>
        <v>0</v>
      </c>
      <c r="U51" s="30">
        <v>0</v>
      </c>
    </row>
    <row r="52" spans="1:21" ht="18" hidden="1" customHeight="1">
      <c r="A52" s="24">
        <v>103100061</v>
      </c>
      <c r="B52" s="23">
        <f t="shared" si="0"/>
        <v>0</v>
      </c>
      <c r="C52" s="23" t="s">
        <v>59</v>
      </c>
      <c r="D52" s="23">
        <f>'ROSALPI '!T69</f>
        <v>0</v>
      </c>
      <c r="E52" s="23" t="s">
        <v>58</v>
      </c>
      <c r="F52" s="23" t="s">
        <v>57</v>
      </c>
      <c r="G52" s="23">
        <f>ZAMORA!U71</f>
        <v>0</v>
      </c>
      <c r="H52" s="23" t="s">
        <v>58</v>
      </c>
      <c r="I52" s="23" t="s">
        <v>60</v>
      </c>
      <c r="J52" s="23">
        <f>PARIS!T71</f>
        <v>0</v>
      </c>
      <c r="K52" s="22" t="str">
        <f t="shared" si="1"/>
        <v>R0-Z0-P0</v>
      </c>
      <c r="L52" s="22"/>
      <c r="M52" s="22" t="s">
        <v>244</v>
      </c>
      <c r="N52" s="17" t="s">
        <v>44</v>
      </c>
      <c r="O52" s="18" t="s">
        <v>522</v>
      </c>
      <c r="P52" s="33">
        <v>1000</v>
      </c>
      <c r="Q52" s="18">
        <f>'ROSALPI '!V69</f>
        <v>0</v>
      </c>
      <c r="R52" s="18">
        <f>ZAMORA!W71</f>
        <v>0</v>
      </c>
      <c r="S52" s="18">
        <f>PARIS!V71</f>
        <v>0</v>
      </c>
      <c r="T52" s="45">
        <f t="shared" si="2"/>
        <v>0</v>
      </c>
      <c r="U52" s="30">
        <f t="shared" si="3"/>
        <v>0</v>
      </c>
    </row>
    <row r="53" spans="1:21" ht="18" hidden="1" customHeight="1">
      <c r="A53" s="24">
        <v>103100536</v>
      </c>
      <c r="B53" s="23">
        <f t="shared" si="0"/>
        <v>0</v>
      </c>
      <c r="C53" s="23" t="s">
        <v>59</v>
      </c>
      <c r="D53" s="23">
        <f>'ROSALPI '!T70</f>
        <v>0</v>
      </c>
      <c r="E53" s="23" t="s">
        <v>58</v>
      </c>
      <c r="F53" s="23" t="s">
        <v>57</v>
      </c>
      <c r="G53" s="23">
        <f>ZAMORA!U72</f>
        <v>0</v>
      </c>
      <c r="H53" s="23" t="s">
        <v>58</v>
      </c>
      <c r="I53" s="23" t="s">
        <v>60</v>
      </c>
      <c r="J53" s="23">
        <f>PARIS!T72</f>
        <v>0</v>
      </c>
      <c r="K53" s="22" t="str">
        <f t="shared" si="1"/>
        <v>R0-Z0-P0</v>
      </c>
      <c r="L53" s="22"/>
      <c r="M53" s="22" t="s">
        <v>234</v>
      </c>
      <c r="N53" s="17" t="s">
        <v>19</v>
      </c>
      <c r="O53" s="18" t="s">
        <v>522</v>
      </c>
      <c r="P53" s="33">
        <v>11300</v>
      </c>
      <c r="Q53" s="18">
        <f>'ROSALPI '!V70</f>
        <v>0</v>
      </c>
      <c r="R53" s="18">
        <f>ZAMORA!W72</f>
        <v>0</v>
      </c>
      <c r="S53" s="18">
        <f>PARIS!V72</f>
        <v>0</v>
      </c>
      <c r="T53" s="45">
        <f t="shared" si="2"/>
        <v>0</v>
      </c>
      <c r="U53" s="30">
        <v>0</v>
      </c>
    </row>
    <row r="54" spans="1:21" ht="18" hidden="1" customHeight="1">
      <c r="A54" s="24">
        <v>103100062</v>
      </c>
      <c r="B54" s="23">
        <f t="shared" si="0"/>
        <v>5</v>
      </c>
      <c r="C54" s="23" t="s">
        <v>59</v>
      </c>
      <c r="D54" s="23">
        <f>'ROSALPI '!T71</f>
        <v>0</v>
      </c>
      <c r="E54" s="23" t="s">
        <v>58</v>
      </c>
      <c r="F54" s="23" t="s">
        <v>57</v>
      </c>
      <c r="G54" s="23">
        <f>ZAMORA!U73</f>
        <v>5</v>
      </c>
      <c r="H54" s="23" t="s">
        <v>58</v>
      </c>
      <c r="I54" s="23" t="s">
        <v>60</v>
      </c>
      <c r="J54" s="23">
        <f>PARIS!T73</f>
        <v>0</v>
      </c>
      <c r="K54" s="22" t="str">
        <f t="shared" si="1"/>
        <v>R0-Z5-P0</v>
      </c>
      <c r="L54" s="22"/>
      <c r="M54" s="56" t="s">
        <v>184</v>
      </c>
      <c r="N54" s="17" t="s">
        <v>19</v>
      </c>
      <c r="O54" s="18" t="s">
        <v>522</v>
      </c>
      <c r="P54" s="33">
        <v>7600</v>
      </c>
      <c r="Q54" s="18">
        <f>'ROSALPI '!V71</f>
        <v>0</v>
      </c>
      <c r="R54" s="18">
        <f>ZAMORA!W73</f>
        <v>5</v>
      </c>
      <c r="S54" s="18">
        <f>PARIS!V73</f>
        <v>0</v>
      </c>
      <c r="T54" s="45">
        <f t="shared" si="2"/>
        <v>5</v>
      </c>
      <c r="U54" s="30">
        <f t="shared" si="3"/>
        <v>38000</v>
      </c>
    </row>
    <row r="55" spans="1:21" ht="18" hidden="1" customHeight="1">
      <c r="A55" s="24">
        <v>103100063</v>
      </c>
      <c r="B55" s="23">
        <f t="shared" si="0"/>
        <v>10</v>
      </c>
      <c r="C55" s="23" t="s">
        <v>59</v>
      </c>
      <c r="D55" s="23">
        <f>'ROSALPI '!T72</f>
        <v>0</v>
      </c>
      <c r="E55" s="23" t="s">
        <v>58</v>
      </c>
      <c r="F55" s="23" t="s">
        <v>57</v>
      </c>
      <c r="G55" s="23">
        <f>ZAMORA!U74</f>
        <v>10</v>
      </c>
      <c r="H55" s="23" t="s">
        <v>58</v>
      </c>
      <c r="I55" s="23" t="s">
        <v>60</v>
      </c>
      <c r="J55" s="23">
        <f>PARIS!T74</f>
        <v>0</v>
      </c>
      <c r="K55" s="22" t="str">
        <f t="shared" si="1"/>
        <v>R0-Z10-P0</v>
      </c>
      <c r="L55" s="22"/>
      <c r="M55" s="56" t="s">
        <v>326</v>
      </c>
      <c r="N55" s="17" t="s">
        <v>19</v>
      </c>
      <c r="O55" s="18" t="s">
        <v>521</v>
      </c>
      <c r="P55" s="33">
        <v>10612</v>
      </c>
      <c r="Q55" s="18">
        <f>'ROSALPI '!V72</f>
        <v>0</v>
      </c>
      <c r="R55" s="18">
        <f>ZAMORA!W74</f>
        <v>10</v>
      </c>
      <c r="S55" s="18">
        <f>PARIS!V74</f>
        <v>0</v>
      </c>
      <c r="T55" s="45">
        <f t="shared" si="2"/>
        <v>10</v>
      </c>
      <c r="U55" s="30">
        <f t="shared" si="3"/>
        <v>106120</v>
      </c>
    </row>
    <row r="56" spans="1:21" ht="18" hidden="1" customHeight="1">
      <c r="A56" s="24">
        <v>103100064</v>
      </c>
      <c r="B56" s="23">
        <f t="shared" si="0"/>
        <v>7</v>
      </c>
      <c r="C56" s="23" t="s">
        <v>59</v>
      </c>
      <c r="D56" s="23">
        <f>'ROSALPI '!T73</f>
        <v>0</v>
      </c>
      <c r="E56" s="23" t="s">
        <v>58</v>
      </c>
      <c r="F56" s="23" t="s">
        <v>57</v>
      </c>
      <c r="G56" s="23">
        <f>ZAMORA!U75</f>
        <v>3</v>
      </c>
      <c r="H56" s="23" t="s">
        <v>58</v>
      </c>
      <c r="I56" s="23" t="s">
        <v>60</v>
      </c>
      <c r="J56" s="23">
        <f>PARIS!T75</f>
        <v>4</v>
      </c>
      <c r="K56" s="22" t="str">
        <f t="shared" si="1"/>
        <v>R0-Z3-P4</v>
      </c>
      <c r="L56" s="22"/>
      <c r="M56" s="56" t="s">
        <v>329</v>
      </c>
      <c r="N56" s="17" t="s">
        <v>19</v>
      </c>
      <c r="O56" s="18" t="s">
        <v>522</v>
      </c>
      <c r="P56" s="33">
        <v>7713</v>
      </c>
      <c r="Q56" s="18">
        <f>'ROSALPI '!V73</f>
        <v>0</v>
      </c>
      <c r="R56" s="18">
        <f>ZAMORA!W75</f>
        <v>3</v>
      </c>
      <c r="S56" s="18">
        <f>PARIS!V75</f>
        <v>4</v>
      </c>
      <c r="T56" s="45">
        <f t="shared" si="2"/>
        <v>7</v>
      </c>
      <c r="U56" s="30">
        <f t="shared" si="3"/>
        <v>53991</v>
      </c>
    </row>
    <row r="57" spans="1:21" ht="18" hidden="1" customHeight="1">
      <c r="A57" s="24">
        <v>103100068</v>
      </c>
      <c r="B57" s="23">
        <f t="shared" si="0"/>
        <v>15</v>
      </c>
      <c r="C57" s="23" t="s">
        <v>59</v>
      </c>
      <c r="D57" s="23">
        <f>'ROSALPI '!T74</f>
        <v>0</v>
      </c>
      <c r="E57" s="23" t="s">
        <v>58</v>
      </c>
      <c r="F57" s="23" t="s">
        <v>57</v>
      </c>
      <c r="G57" s="23">
        <f>ZAMORA!U76</f>
        <v>15</v>
      </c>
      <c r="H57" s="23" t="s">
        <v>58</v>
      </c>
      <c r="I57" s="23" t="s">
        <v>60</v>
      </c>
      <c r="J57" s="23">
        <f>PARIS!T76</f>
        <v>0</v>
      </c>
      <c r="K57" s="22" t="str">
        <f t="shared" si="1"/>
        <v>R0-Z15-P0</v>
      </c>
      <c r="L57" s="22"/>
      <c r="M57" s="56" t="s">
        <v>331</v>
      </c>
      <c r="N57" s="17" t="s">
        <v>427</v>
      </c>
      <c r="O57" s="18" t="s">
        <v>521</v>
      </c>
      <c r="P57" s="33">
        <v>3851</v>
      </c>
      <c r="Q57" s="18">
        <f>'ROSALPI '!V74</f>
        <v>0</v>
      </c>
      <c r="R57" s="18">
        <f>ZAMORA!W76</f>
        <v>15</v>
      </c>
      <c r="S57" s="18">
        <f>PARIS!V76</f>
        <v>0</v>
      </c>
      <c r="T57" s="45">
        <f t="shared" si="2"/>
        <v>15</v>
      </c>
      <c r="U57" s="30">
        <f t="shared" si="3"/>
        <v>57765</v>
      </c>
    </row>
    <row r="58" spans="1:21" ht="18" hidden="1" customHeight="1">
      <c r="A58" s="24">
        <v>103100069</v>
      </c>
      <c r="B58" s="23">
        <f t="shared" si="0"/>
        <v>20</v>
      </c>
      <c r="C58" s="23" t="s">
        <v>59</v>
      </c>
      <c r="D58" s="23">
        <f>'ROSALPI '!T75</f>
        <v>0</v>
      </c>
      <c r="E58" s="23" t="s">
        <v>58</v>
      </c>
      <c r="F58" s="23" t="s">
        <v>57</v>
      </c>
      <c r="G58" s="23">
        <f>ZAMORA!U77</f>
        <v>10</v>
      </c>
      <c r="H58" s="23" t="s">
        <v>58</v>
      </c>
      <c r="I58" s="23" t="s">
        <v>60</v>
      </c>
      <c r="J58" s="23">
        <f>PARIS!T77</f>
        <v>10</v>
      </c>
      <c r="K58" s="22" t="str">
        <f t="shared" si="1"/>
        <v>R0-Z10-P10</v>
      </c>
      <c r="L58" s="22"/>
      <c r="M58" s="22" t="s">
        <v>330</v>
      </c>
      <c r="N58" s="17" t="s">
        <v>428</v>
      </c>
      <c r="O58" s="18" t="s">
        <v>520</v>
      </c>
      <c r="P58" s="33">
        <v>5058</v>
      </c>
      <c r="Q58" s="18">
        <f>'ROSALPI '!V75</f>
        <v>0</v>
      </c>
      <c r="R58" s="18">
        <f>ZAMORA!W77</f>
        <v>0</v>
      </c>
      <c r="S58" s="18">
        <f>PARIS!V77</f>
        <v>10</v>
      </c>
      <c r="T58" s="45">
        <f t="shared" si="2"/>
        <v>10</v>
      </c>
      <c r="U58" s="30">
        <f t="shared" si="3"/>
        <v>50580</v>
      </c>
    </row>
    <row r="59" spans="1:21" ht="18" hidden="1" customHeight="1">
      <c r="A59" s="24">
        <v>103100070</v>
      </c>
      <c r="B59" s="23">
        <f t="shared" si="0"/>
        <v>0</v>
      </c>
      <c r="C59" s="23" t="s">
        <v>59</v>
      </c>
      <c r="D59" s="23">
        <f>'ROSALPI '!T76</f>
        <v>0</v>
      </c>
      <c r="E59" s="23" t="s">
        <v>58</v>
      </c>
      <c r="F59" s="23" t="s">
        <v>57</v>
      </c>
      <c r="G59" s="23">
        <f>ZAMORA!U78</f>
        <v>0</v>
      </c>
      <c r="H59" s="23" t="s">
        <v>58</v>
      </c>
      <c r="I59" s="23" t="s">
        <v>60</v>
      </c>
      <c r="J59" s="23">
        <f>PARIS!T78</f>
        <v>0</v>
      </c>
      <c r="K59" s="22" t="str">
        <f t="shared" si="1"/>
        <v>R0-Z0-P0</v>
      </c>
      <c r="L59" s="22"/>
      <c r="M59" s="22" t="s">
        <v>353</v>
      </c>
      <c r="N59" s="16" t="s">
        <v>44</v>
      </c>
      <c r="O59" s="18" t="e">
        <v>#N/A</v>
      </c>
      <c r="P59" s="33" t="e">
        <v>#N/A</v>
      </c>
      <c r="Q59" s="18">
        <f>'ROSALPI '!V76</f>
        <v>0</v>
      </c>
      <c r="R59" s="18">
        <f>ZAMORA!W78</f>
        <v>0</v>
      </c>
      <c r="S59" s="18">
        <f>PARIS!V78</f>
        <v>0</v>
      </c>
      <c r="T59" s="45">
        <f t="shared" si="2"/>
        <v>0</v>
      </c>
      <c r="U59" s="30">
        <v>0</v>
      </c>
    </row>
    <row r="60" spans="1:21" ht="18" hidden="1" customHeight="1">
      <c r="A60" s="24">
        <v>103100071</v>
      </c>
      <c r="B60" s="23">
        <f t="shared" si="0"/>
        <v>0</v>
      </c>
      <c r="C60" s="23" t="s">
        <v>59</v>
      </c>
      <c r="D60" s="23">
        <f>'ROSALPI '!T77</f>
        <v>0</v>
      </c>
      <c r="E60" s="23" t="s">
        <v>58</v>
      </c>
      <c r="F60" s="23" t="s">
        <v>57</v>
      </c>
      <c r="G60" s="23">
        <f>ZAMORA!U79</f>
        <v>0</v>
      </c>
      <c r="H60" s="23" t="s">
        <v>58</v>
      </c>
      <c r="I60" s="23" t="s">
        <v>60</v>
      </c>
      <c r="J60" s="23">
        <f>PARIS!T79</f>
        <v>0</v>
      </c>
      <c r="K60" s="22" t="str">
        <f t="shared" si="1"/>
        <v>R0-Z0-P0</v>
      </c>
      <c r="L60" s="22"/>
      <c r="M60" s="22" t="s">
        <v>154</v>
      </c>
      <c r="N60" s="17" t="s">
        <v>44</v>
      </c>
      <c r="O60" s="18" t="s">
        <v>522</v>
      </c>
      <c r="P60" s="33">
        <v>926</v>
      </c>
      <c r="Q60" s="18">
        <f>'ROSALPI '!V77</f>
        <v>0</v>
      </c>
      <c r="R60" s="18">
        <f>ZAMORA!W79</f>
        <v>0</v>
      </c>
      <c r="S60" s="18">
        <f>PARIS!V79</f>
        <v>0</v>
      </c>
      <c r="T60" s="45">
        <f t="shared" si="2"/>
        <v>0</v>
      </c>
      <c r="U60" s="30">
        <v>0</v>
      </c>
    </row>
    <row r="61" spans="1:21" ht="18" hidden="1" customHeight="1">
      <c r="A61" s="24">
        <v>103100072</v>
      </c>
      <c r="B61" s="23">
        <f t="shared" si="0"/>
        <v>0</v>
      </c>
      <c r="C61" s="23" t="s">
        <v>59</v>
      </c>
      <c r="D61" s="23">
        <f>'ROSALPI '!T78</f>
        <v>0</v>
      </c>
      <c r="E61" s="23" t="s">
        <v>58</v>
      </c>
      <c r="F61" s="23" t="s">
        <v>57</v>
      </c>
      <c r="G61" s="23">
        <f>ZAMORA!U80</f>
        <v>0</v>
      </c>
      <c r="H61" s="23" t="s">
        <v>58</v>
      </c>
      <c r="I61" s="23" t="s">
        <v>60</v>
      </c>
      <c r="J61" s="23">
        <f>PARIS!T80</f>
        <v>0</v>
      </c>
      <c r="K61" s="22" t="str">
        <f t="shared" si="1"/>
        <v>R0-Z0-P0</v>
      </c>
      <c r="L61" s="22"/>
      <c r="M61" s="22" t="s">
        <v>366</v>
      </c>
      <c r="N61" s="17" t="s">
        <v>44</v>
      </c>
      <c r="O61" s="18" t="s">
        <v>522</v>
      </c>
      <c r="P61" s="33">
        <v>4071</v>
      </c>
      <c r="Q61" s="18">
        <f>'ROSALPI '!V78</f>
        <v>0</v>
      </c>
      <c r="R61" s="18">
        <f>ZAMORA!W80</f>
        <v>0</v>
      </c>
      <c r="S61" s="18">
        <f>PARIS!V80</f>
        <v>0</v>
      </c>
      <c r="T61" s="45">
        <f t="shared" si="2"/>
        <v>0</v>
      </c>
      <c r="U61" s="30">
        <v>0</v>
      </c>
    </row>
    <row r="62" spans="1:21" ht="18" hidden="1" customHeight="1">
      <c r="A62" s="24">
        <v>103100075</v>
      </c>
      <c r="B62" s="23">
        <f t="shared" si="0"/>
        <v>0</v>
      </c>
      <c r="C62" s="23" t="s">
        <v>59</v>
      </c>
      <c r="D62" s="23">
        <f>'ROSALPI '!T79</f>
        <v>0</v>
      </c>
      <c r="E62" s="23" t="s">
        <v>58</v>
      </c>
      <c r="F62" s="23" t="s">
        <v>57</v>
      </c>
      <c r="G62" s="23">
        <f>ZAMORA!U81</f>
        <v>0</v>
      </c>
      <c r="H62" s="23" t="s">
        <v>58</v>
      </c>
      <c r="I62" s="23" t="s">
        <v>60</v>
      </c>
      <c r="J62" s="23">
        <f>PARIS!T81</f>
        <v>0</v>
      </c>
      <c r="K62" s="22" t="str">
        <f t="shared" si="1"/>
        <v>R0-Z0-P0</v>
      </c>
      <c r="L62" s="22"/>
      <c r="M62" s="22" t="s">
        <v>266</v>
      </c>
      <c r="N62" s="17" t="s">
        <v>44</v>
      </c>
      <c r="O62" s="18" t="s">
        <v>520</v>
      </c>
      <c r="P62" s="33">
        <v>3512</v>
      </c>
      <c r="Q62" s="18">
        <f>'ROSALPI '!V79</f>
        <v>0</v>
      </c>
      <c r="R62" s="18">
        <f>ZAMORA!W81</f>
        <v>0</v>
      </c>
      <c r="S62" s="18">
        <f>PARIS!V81</f>
        <v>0</v>
      </c>
      <c r="T62" s="45">
        <f t="shared" si="2"/>
        <v>0</v>
      </c>
      <c r="U62" s="30">
        <v>0</v>
      </c>
    </row>
    <row r="63" spans="1:21" ht="18" hidden="1" customHeight="1">
      <c r="A63" s="24">
        <v>103100076</v>
      </c>
      <c r="B63" s="23">
        <f t="shared" si="0"/>
        <v>0</v>
      </c>
      <c r="C63" s="23" t="s">
        <v>59</v>
      </c>
      <c r="D63" s="23">
        <f>'ROSALPI '!T80</f>
        <v>0</v>
      </c>
      <c r="E63" s="23" t="s">
        <v>58</v>
      </c>
      <c r="F63" s="23" t="s">
        <v>57</v>
      </c>
      <c r="G63" s="23">
        <f>ZAMORA!U82</f>
        <v>0</v>
      </c>
      <c r="H63" s="23" t="s">
        <v>58</v>
      </c>
      <c r="I63" s="23" t="s">
        <v>60</v>
      </c>
      <c r="J63" s="23">
        <f>PARIS!T82</f>
        <v>0</v>
      </c>
      <c r="K63" s="22" t="str">
        <f t="shared" si="1"/>
        <v>R0-Z0-P0</v>
      </c>
      <c r="L63" s="22"/>
      <c r="M63" s="22" t="s">
        <v>210</v>
      </c>
      <c r="N63" s="17" t="s">
        <v>44</v>
      </c>
      <c r="O63" s="18" t="s">
        <v>520</v>
      </c>
      <c r="P63" s="33">
        <v>281</v>
      </c>
      <c r="Q63" s="18">
        <f>'ROSALPI '!V80</f>
        <v>0</v>
      </c>
      <c r="R63" s="18">
        <f>ZAMORA!W82</f>
        <v>0</v>
      </c>
      <c r="S63" s="18">
        <f>PARIS!V82</f>
        <v>0</v>
      </c>
      <c r="T63" s="45">
        <f t="shared" si="2"/>
        <v>0</v>
      </c>
      <c r="U63" s="30">
        <f t="shared" si="3"/>
        <v>0</v>
      </c>
    </row>
    <row r="64" spans="1:21" ht="18" hidden="1" customHeight="1">
      <c r="A64" s="24">
        <v>103100077</v>
      </c>
      <c r="B64" s="23">
        <f t="shared" si="0"/>
        <v>1200</v>
      </c>
      <c r="C64" s="23" t="s">
        <v>59</v>
      </c>
      <c r="D64" s="23">
        <f>'ROSALPI '!T81</f>
        <v>0</v>
      </c>
      <c r="E64" s="23" t="s">
        <v>58</v>
      </c>
      <c r="F64" s="23" t="s">
        <v>57</v>
      </c>
      <c r="G64" s="23">
        <f>ZAMORA!U83</f>
        <v>600</v>
      </c>
      <c r="H64" s="23" t="s">
        <v>58</v>
      </c>
      <c r="I64" s="23" t="s">
        <v>60</v>
      </c>
      <c r="J64" s="23">
        <f>PARIS!T83</f>
        <v>600</v>
      </c>
      <c r="K64" s="22" t="str">
        <f t="shared" si="1"/>
        <v>R0-Z600-P600</v>
      </c>
      <c r="L64" s="22"/>
      <c r="M64" s="22" t="s">
        <v>136</v>
      </c>
      <c r="N64" s="17" t="s">
        <v>44</v>
      </c>
      <c r="O64" s="18" t="s">
        <v>521</v>
      </c>
      <c r="P64" s="33">
        <v>57</v>
      </c>
      <c r="Q64" s="18">
        <f>'ROSALPI '!V81</f>
        <v>0</v>
      </c>
      <c r="R64" s="18">
        <f>ZAMORA!W83</f>
        <v>600</v>
      </c>
      <c r="S64" s="18">
        <f>PARIS!V83</f>
        <v>600</v>
      </c>
      <c r="T64" s="45">
        <f t="shared" si="2"/>
        <v>1200</v>
      </c>
      <c r="U64" s="30">
        <f t="shared" si="3"/>
        <v>68400</v>
      </c>
    </row>
    <row r="65" spans="1:22" ht="18" hidden="1" customHeight="1">
      <c r="A65" s="24">
        <v>103100081</v>
      </c>
      <c r="B65" s="23">
        <f t="shared" si="0"/>
        <v>130</v>
      </c>
      <c r="C65" s="23" t="s">
        <v>59</v>
      </c>
      <c r="D65" s="23">
        <f>'ROSALPI '!T82</f>
        <v>0</v>
      </c>
      <c r="E65" s="23" t="s">
        <v>58</v>
      </c>
      <c r="F65" s="23" t="s">
        <v>57</v>
      </c>
      <c r="G65" s="23">
        <f>ZAMORA!U84</f>
        <v>30</v>
      </c>
      <c r="H65" s="23" t="s">
        <v>58</v>
      </c>
      <c r="I65" s="23" t="s">
        <v>60</v>
      </c>
      <c r="J65" s="23">
        <f>PARIS!T84</f>
        <v>100</v>
      </c>
      <c r="K65" s="22" t="str">
        <f t="shared" si="1"/>
        <v>R0-Z30-P100</v>
      </c>
      <c r="L65" s="22"/>
      <c r="M65" s="22" t="s">
        <v>182</v>
      </c>
      <c r="N65" s="18" t="s">
        <v>429</v>
      </c>
      <c r="O65" s="18" t="s">
        <v>523</v>
      </c>
      <c r="P65" s="33">
        <v>11600</v>
      </c>
      <c r="Q65" s="18">
        <f>'ROSALPI '!V82</f>
        <v>0</v>
      </c>
      <c r="R65" s="18">
        <f>ZAMORA!W84</f>
        <v>30</v>
      </c>
      <c r="S65" s="18">
        <f>PARIS!V84</f>
        <v>100</v>
      </c>
      <c r="T65" s="45">
        <f t="shared" si="2"/>
        <v>130</v>
      </c>
      <c r="U65" s="30">
        <f t="shared" si="3"/>
        <v>1508000</v>
      </c>
    </row>
    <row r="66" spans="1:22" ht="18" hidden="1" customHeight="1">
      <c r="A66" s="24">
        <v>103100082</v>
      </c>
      <c r="B66" s="23">
        <f t="shared" si="0"/>
        <v>0</v>
      </c>
      <c r="C66" s="23" t="s">
        <v>59</v>
      </c>
      <c r="D66" s="23">
        <f>'ROSALPI '!T83</f>
        <v>0</v>
      </c>
      <c r="E66" s="23" t="s">
        <v>58</v>
      </c>
      <c r="F66" s="23" t="s">
        <v>57</v>
      </c>
      <c r="G66" s="23">
        <f>ZAMORA!U85</f>
        <v>0</v>
      </c>
      <c r="H66" s="23" t="s">
        <v>58</v>
      </c>
      <c r="I66" s="23" t="s">
        <v>60</v>
      </c>
      <c r="J66" s="23">
        <f>PARIS!T85</f>
        <v>0</v>
      </c>
      <c r="K66" s="22" t="str">
        <f t="shared" si="1"/>
        <v>R0-Z0-P0</v>
      </c>
      <c r="L66" s="22"/>
      <c r="M66" s="22" t="s">
        <v>345</v>
      </c>
      <c r="N66" s="18" t="s">
        <v>19</v>
      </c>
      <c r="O66" s="18" t="e">
        <v>#N/A</v>
      </c>
      <c r="P66" s="33" t="e">
        <v>#N/A</v>
      </c>
      <c r="Q66" s="18">
        <f>'ROSALPI '!V83</f>
        <v>0</v>
      </c>
      <c r="R66" s="18">
        <f>ZAMORA!W85</f>
        <v>0</v>
      </c>
      <c r="S66" s="18">
        <f>PARIS!V85</f>
        <v>0</v>
      </c>
      <c r="T66" s="45">
        <f t="shared" si="2"/>
        <v>0</v>
      </c>
      <c r="U66" s="30">
        <v>0</v>
      </c>
    </row>
    <row r="67" spans="1:22" ht="18" hidden="1" customHeight="1">
      <c r="A67" s="24">
        <v>103100088</v>
      </c>
      <c r="B67" s="23">
        <f t="shared" si="0"/>
        <v>16000</v>
      </c>
      <c r="C67" s="23" t="s">
        <v>59</v>
      </c>
      <c r="D67" s="23">
        <f>'ROSALPI '!T84</f>
        <v>0</v>
      </c>
      <c r="E67" s="23" t="s">
        <v>58</v>
      </c>
      <c r="F67" s="23" t="s">
        <v>57</v>
      </c>
      <c r="G67" s="23">
        <f>ZAMORA!U86</f>
        <v>2000</v>
      </c>
      <c r="H67" s="23" t="s">
        <v>58</v>
      </c>
      <c r="I67" s="23" t="s">
        <v>60</v>
      </c>
      <c r="J67" s="23">
        <f>PARIS!T86</f>
        <v>14000</v>
      </c>
      <c r="K67" s="22" t="str">
        <f t="shared" si="1"/>
        <v>R0-Z2000-P14000</v>
      </c>
      <c r="L67" s="22"/>
      <c r="M67" s="22" t="s">
        <v>355</v>
      </c>
      <c r="N67" s="17" t="s">
        <v>44</v>
      </c>
      <c r="O67" s="18" t="s">
        <v>523</v>
      </c>
      <c r="P67" s="33">
        <v>273</v>
      </c>
      <c r="Q67" s="18">
        <f>'ROSALPI '!V84</f>
        <v>0</v>
      </c>
      <c r="R67" s="18">
        <f>ZAMORA!W86</f>
        <v>2000</v>
      </c>
      <c r="S67" s="18">
        <f>PARIS!V86</f>
        <v>14000</v>
      </c>
      <c r="T67" s="45">
        <f t="shared" si="2"/>
        <v>16000</v>
      </c>
      <c r="U67" s="30">
        <f t="shared" si="3"/>
        <v>4368000</v>
      </c>
      <c r="V67" s="59" t="s">
        <v>551</v>
      </c>
    </row>
    <row r="68" spans="1:22" ht="18" hidden="1" customHeight="1">
      <c r="A68" s="24">
        <v>103100089</v>
      </c>
      <c r="B68" s="23">
        <f t="shared" ref="B68:B131" si="6">D68+G68+J68</f>
        <v>0</v>
      </c>
      <c r="C68" s="23" t="s">
        <v>59</v>
      </c>
      <c r="D68" s="23">
        <f>'ROSALPI '!T85</f>
        <v>0</v>
      </c>
      <c r="E68" s="23" t="s">
        <v>58</v>
      </c>
      <c r="F68" s="23" t="s">
        <v>57</v>
      </c>
      <c r="G68" s="23">
        <f>ZAMORA!U87</f>
        <v>0</v>
      </c>
      <c r="H68" s="23" t="s">
        <v>58</v>
      </c>
      <c r="I68" s="23" t="s">
        <v>60</v>
      </c>
      <c r="J68" s="23">
        <f>PARIS!T87</f>
        <v>0</v>
      </c>
      <c r="K68" s="22" t="str">
        <f t="shared" si="1"/>
        <v>R0-Z0-P0</v>
      </c>
      <c r="L68" s="22"/>
      <c r="M68" s="22" t="s">
        <v>264</v>
      </c>
      <c r="N68" s="17" t="s">
        <v>44</v>
      </c>
      <c r="O68" s="18" t="s">
        <v>520</v>
      </c>
      <c r="P68" s="33">
        <v>2310</v>
      </c>
      <c r="Q68" s="18">
        <f>'ROSALPI '!V85</f>
        <v>0</v>
      </c>
      <c r="R68" s="18">
        <f>ZAMORA!W87</f>
        <v>0</v>
      </c>
      <c r="S68" s="18">
        <f>PARIS!V87</f>
        <v>0</v>
      </c>
      <c r="T68" s="45">
        <f t="shared" ref="T68:T131" si="7">Q68+R68+S68</f>
        <v>0</v>
      </c>
      <c r="U68" s="30">
        <v>0</v>
      </c>
    </row>
    <row r="69" spans="1:22" ht="18" hidden="1" customHeight="1">
      <c r="A69" s="24">
        <v>103100090</v>
      </c>
      <c r="B69" s="23">
        <f t="shared" si="6"/>
        <v>210</v>
      </c>
      <c r="C69" s="23" t="s">
        <v>59</v>
      </c>
      <c r="D69" s="23">
        <f>'ROSALPI '!T86</f>
        <v>0</v>
      </c>
      <c r="E69" s="23" t="s">
        <v>58</v>
      </c>
      <c r="F69" s="23" t="s">
        <v>57</v>
      </c>
      <c r="G69" s="23">
        <f>ZAMORA!U88</f>
        <v>0</v>
      </c>
      <c r="H69" s="23" t="s">
        <v>58</v>
      </c>
      <c r="I69" s="23" t="s">
        <v>60</v>
      </c>
      <c r="J69" s="23">
        <f>PARIS!T88</f>
        <v>210</v>
      </c>
      <c r="K69" s="22" t="str">
        <f t="shared" ref="K69:K132" si="8">CONCATENATE(C69,D69,E69,F69,G69,H69,I69,J69)</f>
        <v>R0-Z0-P210</v>
      </c>
      <c r="L69" s="22"/>
      <c r="M69" s="22" t="s">
        <v>219</v>
      </c>
      <c r="N69" s="16" t="s">
        <v>44</v>
      </c>
      <c r="O69" s="18" t="s">
        <v>521</v>
      </c>
      <c r="P69" s="33">
        <v>161</v>
      </c>
      <c r="Q69" s="18">
        <f>'ROSALPI '!V86</f>
        <v>0</v>
      </c>
      <c r="R69" s="18">
        <f>ZAMORA!W88</f>
        <v>0</v>
      </c>
      <c r="S69" s="18">
        <f>PARIS!V88</f>
        <v>210</v>
      </c>
      <c r="T69" s="45">
        <f t="shared" si="7"/>
        <v>210</v>
      </c>
      <c r="U69" s="30">
        <f t="shared" ref="U69:U130" si="9">P69*T69</f>
        <v>33810</v>
      </c>
    </row>
    <row r="70" spans="1:22" ht="18" hidden="1" customHeight="1">
      <c r="A70" s="24">
        <v>103100091</v>
      </c>
      <c r="B70" s="23">
        <f t="shared" si="6"/>
        <v>690</v>
      </c>
      <c r="C70" s="23" t="s">
        <v>59</v>
      </c>
      <c r="D70" s="23">
        <f>'ROSALPI '!T87</f>
        <v>0</v>
      </c>
      <c r="E70" s="23" t="s">
        <v>58</v>
      </c>
      <c r="F70" s="23" t="s">
        <v>57</v>
      </c>
      <c r="G70" s="23">
        <f>ZAMORA!U89</f>
        <v>90</v>
      </c>
      <c r="H70" s="23" t="s">
        <v>58</v>
      </c>
      <c r="I70" s="23" t="s">
        <v>60</v>
      </c>
      <c r="J70" s="23">
        <f>PARIS!T89</f>
        <v>600</v>
      </c>
      <c r="K70" s="22" t="str">
        <f t="shared" si="8"/>
        <v>R0-Z90-P600</v>
      </c>
      <c r="L70" s="22"/>
      <c r="M70" s="55" t="s">
        <v>218</v>
      </c>
      <c r="N70" s="16" t="s">
        <v>44</v>
      </c>
      <c r="O70" s="18" t="s">
        <v>521</v>
      </c>
      <c r="P70" s="33">
        <v>182</v>
      </c>
      <c r="Q70" s="18">
        <f>'ROSALPI '!V87</f>
        <v>0</v>
      </c>
      <c r="R70" s="18">
        <f>ZAMORA!W89</f>
        <v>90</v>
      </c>
      <c r="S70" s="18">
        <f>PARIS!V89</f>
        <v>600</v>
      </c>
      <c r="T70" s="45">
        <f t="shared" si="7"/>
        <v>690</v>
      </c>
      <c r="U70" s="30">
        <f t="shared" si="9"/>
        <v>125580</v>
      </c>
    </row>
    <row r="71" spans="1:22" ht="18" hidden="1" customHeight="1">
      <c r="A71" s="24">
        <v>103100092</v>
      </c>
      <c r="B71" s="23">
        <f t="shared" si="6"/>
        <v>500</v>
      </c>
      <c r="C71" s="23" t="s">
        <v>59</v>
      </c>
      <c r="D71" s="23">
        <f>'ROSALPI '!T88</f>
        <v>0</v>
      </c>
      <c r="E71" s="23" t="s">
        <v>58</v>
      </c>
      <c r="F71" s="23" t="s">
        <v>57</v>
      </c>
      <c r="G71" s="23">
        <f>ZAMORA!U90</f>
        <v>200</v>
      </c>
      <c r="H71" s="23" t="s">
        <v>58</v>
      </c>
      <c r="I71" s="23" t="s">
        <v>60</v>
      </c>
      <c r="J71" s="23">
        <f>PARIS!T90</f>
        <v>300</v>
      </c>
      <c r="K71" s="22" t="str">
        <f t="shared" si="8"/>
        <v>R0-Z200-P300</v>
      </c>
      <c r="L71" s="22"/>
      <c r="M71" s="22" t="s">
        <v>321</v>
      </c>
      <c r="N71" s="16" t="s">
        <v>44</v>
      </c>
      <c r="O71" s="18" t="s">
        <v>521</v>
      </c>
      <c r="P71" s="33">
        <v>97</v>
      </c>
      <c r="Q71" s="18">
        <f>'ROSALPI '!V88</f>
        <v>0</v>
      </c>
      <c r="R71" s="18">
        <f>ZAMORA!W90</f>
        <v>200</v>
      </c>
      <c r="S71" s="18">
        <f>PARIS!V90</f>
        <v>300</v>
      </c>
      <c r="T71" s="45">
        <f t="shared" si="7"/>
        <v>500</v>
      </c>
      <c r="U71" s="30">
        <f t="shared" si="9"/>
        <v>48500</v>
      </c>
    </row>
    <row r="72" spans="1:22" ht="18" hidden="1" customHeight="1">
      <c r="A72" s="24">
        <v>103100093</v>
      </c>
      <c r="B72" s="23">
        <f t="shared" si="6"/>
        <v>300</v>
      </c>
      <c r="C72" s="23" t="s">
        <v>59</v>
      </c>
      <c r="D72" s="23">
        <f>'ROSALPI '!T89</f>
        <v>0</v>
      </c>
      <c r="E72" s="23" t="s">
        <v>58</v>
      </c>
      <c r="F72" s="23" t="s">
        <v>57</v>
      </c>
      <c r="G72" s="23">
        <f>ZAMORA!U91</f>
        <v>0</v>
      </c>
      <c r="H72" s="23" t="s">
        <v>58</v>
      </c>
      <c r="I72" s="23" t="s">
        <v>60</v>
      </c>
      <c r="J72" s="23">
        <f>PARIS!T91</f>
        <v>300</v>
      </c>
      <c r="K72" s="22" t="str">
        <f t="shared" si="8"/>
        <v>R0-Z0-P300</v>
      </c>
      <c r="L72" s="22"/>
      <c r="M72" s="56" t="s">
        <v>125</v>
      </c>
      <c r="N72" s="17" t="s">
        <v>44</v>
      </c>
      <c r="O72" s="18" t="s">
        <v>523</v>
      </c>
      <c r="P72" s="33">
        <v>100</v>
      </c>
      <c r="Q72" s="18">
        <f>'ROSALPI '!V89</f>
        <v>0</v>
      </c>
      <c r="R72" s="18">
        <f>ZAMORA!W91</f>
        <v>0</v>
      </c>
      <c r="S72" s="18">
        <f>PARIS!V91</f>
        <v>300</v>
      </c>
      <c r="T72" s="45">
        <f t="shared" si="7"/>
        <v>300</v>
      </c>
      <c r="U72" s="30">
        <f t="shared" si="9"/>
        <v>30000</v>
      </c>
    </row>
    <row r="73" spans="1:22" ht="18" hidden="1" customHeight="1">
      <c r="A73" s="24">
        <v>103100094</v>
      </c>
      <c r="B73" s="23">
        <f t="shared" si="6"/>
        <v>0</v>
      </c>
      <c r="C73" s="23" t="s">
        <v>59</v>
      </c>
      <c r="D73" s="23">
        <f>'ROSALPI '!T90</f>
        <v>0</v>
      </c>
      <c r="E73" s="23" t="s">
        <v>58</v>
      </c>
      <c r="F73" s="23" t="s">
        <v>57</v>
      </c>
      <c r="G73" s="23">
        <f>ZAMORA!U92</f>
        <v>0</v>
      </c>
      <c r="H73" s="23" t="s">
        <v>58</v>
      </c>
      <c r="I73" s="23" t="s">
        <v>60</v>
      </c>
      <c r="J73" s="23">
        <f>PARIS!T92</f>
        <v>0</v>
      </c>
      <c r="K73" s="22" t="str">
        <f t="shared" si="8"/>
        <v>R0-Z0-P0</v>
      </c>
      <c r="L73" s="22"/>
      <c r="M73" s="22" t="s">
        <v>200</v>
      </c>
      <c r="N73" s="17" t="s">
        <v>425</v>
      </c>
      <c r="O73" s="18" t="s">
        <v>522</v>
      </c>
      <c r="P73" s="33">
        <v>7850</v>
      </c>
      <c r="Q73" s="18">
        <f>'ROSALPI '!V90</f>
        <v>0</v>
      </c>
      <c r="R73" s="18">
        <f>ZAMORA!W92</f>
        <v>0</v>
      </c>
      <c r="S73" s="18">
        <f>PARIS!V92</f>
        <v>0</v>
      </c>
      <c r="T73" s="45">
        <f t="shared" si="7"/>
        <v>0</v>
      </c>
      <c r="U73" s="30">
        <f t="shared" si="9"/>
        <v>0</v>
      </c>
    </row>
    <row r="74" spans="1:22" ht="18" hidden="1" customHeight="1">
      <c r="A74" s="24">
        <v>103100095</v>
      </c>
      <c r="B74" s="23">
        <f t="shared" si="6"/>
        <v>1500</v>
      </c>
      <c r="C74" s="23" t="s">
        <v>59</v>
      </c>
      <c r="D74" s="23">
        <f>'ROSALPI '!T91</f>
        <v>0</v>
      </c>
      <c r="E74" s="23" t="s">
        <v>58</v>
      </c>
      <c r="F74" s="23" t="s">
        <v>57</v>
      </c>
      <c r="G74" s="23">
        <f>ZAMORA!U93</f>
        <v>1500</v>
      </c>
      <c r="H74" s="23" t="s">
        <v>58</v>
      </c>
      <c r="I74" s="23" t="s">
        <v>60</v>
      </c>
      <c r="J74" s="23">
        <f>PARIS!T93</f>
        <v>0</v>
      </c>
      <c r="K74" s="22" t="str">
        <f t="shared" si="8"/>
        <v>R0-Z1500-P0</v>
      </c>
      <c r="L74" s="22"/>
      <c r="M74" s="56" t="s">
        <v>201</v>
      </c>
      <c r="N74" s="17" t="s">
        <v>44</v>
      </c>
      <c r="O74" s="18" t="s">
        <v>520</v>
      </c>
      <c r="P74" s="33">
        <v>146</v>
      </c>
      <c r="Q74" s="18">
        <f>'ROSALPI '!V91</f>
        <v>0</v>
      </c>
      <c r="R74" s="18">
        <f>ZAMORA!W93</f>
        <v>1500</v>
      </c>
      <c r="S74" s="18">
        <f>PARIS!V93</f>
        <v>0</v>
      </c>
      <c r="T74" s="45">
        <f t="shared" si="7"/>
        <v>1500</v>
      </c>
      <c r="U74" s="30">
        <f t="shared" si="9"/>
        <v>219000</v>
      </c>
    </row>
    <row r="75" spans="1:22" ht="18" hidden="1" customHeight="1">
      <c r="A75" s="24">
        <v>103100096</v>
      </c>
      <c r="B75" s="23">
        <f t="shared" si="6"/>
        <v>0</v>
      </c>
      <c r="C75" s="23" t="s">
        <v>59</v>
      </c>
      <c r="D75" s="23">
        <f>'ROSALPI '!T92</f>
        <v>0</v>
      </c>
      <c r="E75" s="23" t="s">
        <v>58</v>
      </c>
      <c r="F75" s="23" t="s">
        <v>57</v>
      </c>
      <c r="G75" s="23">
        <f>ZAMORA!U94</f>
        <v>0</v>
      </c>
      <c r="H75" s="23" t="s">
        <v>58</v>
      </c>
      <c r="I75" s="23" t="s">
        <v>60</v>
      </c>
      <c r="J75" s="23">
        <f>PARIS!T94</f>
        <v>0</v>
      </c>
      <c r="K75" s="22" t="str">
        <f t="shared" si="8"/>
        <v>R0-Z0-P0</v>
      </c>
      <c r="L75" s="22"/>
      <c r="M75" s="22" t="s">
        <v>380</v>
      </c>
      <c r="N75" s="17" t="s">
        <v>21</v>
      </c>
      <c r="O75" s="18" t="s">
        <v>522</v>
      </c>
      <c r="P75" s="33">
        <v>15200</v>
      </c>
      <c r="Q75" s="18">
        <f>'ROSALPI '!V92</f>
        <v>0</v>
      </c>
      <c r="R75" s="18">
        <f>ZAMORA!W94</f>
        <v>0</v>
      </c>
      <c r="S75" s="18">
        <f>PARIS!V94</f>
        <v>0</v>
      </c>
      <c r="T75" s="45">
        <f t="shared" si="7"/>
        <v>0</v>
      </c>
      <c r="U75" s="30">
        <f t="shared" si="9"/>
        <v>0</v>
      </c>
    </row>
    <row r="76" spans="1:22" ht="18" hidden="1" customHeight="1">
      <c r="A76" s="24">
        <v>103100097</v>
      </c>
      <c r="B76" s="23">
        <f t="shared" si="6"/>
        <v>8200</v>
      </c>
      <c r="C76" s="23" t="s">
        <v>59</v>
      </c>
      <c r="D76" s="23">
        <f>'ROSALPI '!T93</f>
        <v>0</v>
      </c>
      <c r="E76" s="23" t="s">
        <v>58</v>
      </c>
      <c r="F76" s="23" t="s">
        <v>57</v>
      </c>
      <c r="G76" s="23">
        <f>ZAMORA!U95</f>
        <v>4000</v>
      </c>
      <c r="H76" s="23" t="s">
        <v>58</v>
      </c>
      <c r="I76" s="23" t="s">
        <v>60</v>
      </c>
      <c r="J76" s="23">
        <f>PARIS!T95</f>
        <v>4200</v>
      </c>
      <c r="K76" s="22" t="str">
        <f t="shared" si="8"/>
        <v>R0-Z4000-P4200</v>
      </c>
      <c r="L76" s="22"/>
      <c r="M76" s="22" t="s">
        <v>336</v>
      </c>
      <c r="N76" s="18" t="s">
        <v>44</v>
      </c>
      <c r="O76" s="18" t="s">
        <v>523</v>
      </c>
      <c r="P76" s="33">
        <v>209</v>
      </c>
      <c r="Q76" s="18">
        <f>'ROSALPI '!V93</f>
        <v>0</v>
      </c>
      <c r="R76" s="18">
        <f>ZAMORA!W95</f>
        <v>4000</v>
      </c>
      <c r="S76" s="18">
        <f>PARIS!V95</f>
        <v>4200</v>
      </c>
      <c r="T76" s="45">
        <f t="shared" si="7"/>
        <v>8200</v>
      </c>
      <c r="U76" s="30">
        <f t="shared" si="9"/>
        <v>1713800</v>
      </c>
    </row>
    <row r="77" spans="1:22" ht="18" hidden="1" customHeight="1">
      <c r="A77" s="24">
        <v>103100098</v>
      </c>
      <c r="B77" s="23">
        <f t="shared" si="6"/>
        <v>0</v>
      </c>
      <c r="C77" s="23" t="s">
        <v>59</v>
      </c>
      <c r="D77" s="23">
        <f>'ROSALPI '!T94</f>
        <v>0</v>
      </c>
      <c r="E77" s="23" t="s">
        <v>58</v>
      </c>
      <c r="F77" s="23" t="s">
        <v>57</v>
      </c>
      <c r="G77" s="23">
        <f>ZAMORA!U96</f>
        <v>0</v>
      </c>
      <c r="H77" s="23" t="s">
        <v>58</v>
      </c>
      <c r="I77" s="23" t="s">
        <v>60</v>
      </c>
      <c r="J77" s="23">
        <f>PARIS!T96</f>
        <v>0</v>
      </c>
      <c r="K77" s="22" t="str">
        <f t="shared" si="8"/>
        <v>R0-Z0-P0</v>
      </c>
      <c r="L77" s="22"/>
      <c r="M77" s="22" t="s">
        <v>92</v>
      </c>
      <c r="N77" s="16" t="s">
        <v>44</v>
      </c>
      <c r="O77" s="18" t="s">
        <v>521</v>
      </c>
      <c r="P77" s="33">
        <v>434</v>
      </c>
      <c r="Q77" s="18">
        <f>'ROSALPI '!V94</f>
        <v>0</v>
      </c>
      <c r="R77" s="18">
        <f>ZAMORA!W96</f>
        <v>0</v>
      </c>
      <c r="S77" s="18">
        <f>PARIS!V96</f>
        <v>0</v>
      </c>
      <c r="T77" s="45">
        <f t="shared" si="7"/>
        <v>0</v>
      </c>
      <c r="U77" s="30">
        <f t="shared" si="9"/>
        <v>0</v>
      </c>
    </row>
    <row r="78" spans="1:22" ht="18" hidden="1" customHeight="1">
      <c r="A78" s="24">
        <v>103100099</v>
      </c>
      <c r="B78" s="23">
        <f t="shared" si="6"/>
        <v>0</v>
      </c>
      <c r="C78" s="23" t="s">
        <v>59</v>
      </c>
      <c r="D78" s="23">
        <f>'ROSALPI '!T95</f>
        <v>0</v>
      </c>
      <c r="E78" s="23" t="s">
        <v>58</v>
      </c>
      <c r="F78" s="23" t="s">
        <v>57</v>
      </c>
      <c r="G78" s="23">
        <f>ZAMORA!U97</f>
        <v>0</v>
      </c>
      <c r="H78" s="23" t="s">
        <v>58</v>
      </c>
      <c r="I78" s="23" t="s">
        <v>60</v>
      </c>
      <c r="J78" s="23">
        <f>PARIS!T97</f>
        <v>0</v>
      </c>
      <c r="K78" s="22" t="str">
        <f t="shared" si="8"/>
        <v>R0-Z0-P0</v>
      </c>
      <c r="L78" s="22"/>
      <c r="M78" s="22" t="s">
        <v>91</v>
      </c>
      <c r="N78" s="17" t="s">
        <v>422</v>
      </c>
      <c r="O78" s="18" t="s">
        <v>521</v>
      </c>
      <c r="P78" s="33">
        <v>5193</v>
      </c>
      <c r="Q78" s="18">
        <f>'ROSALPI '!V95</f>
        <v>0</v>
      </c>
      <c r="R78" s="18">
        <f>ZAMORA!W97</f>
        <v>0</v>
      </c>
      <c r="S78" s="18">
        <f>PARIS!V97</f>
        <v>0</v>
      </c>
      <c r="T78" s="45">
        <f t="shared" si="7"/>
        <v>0</v>
      </c>
      <c r="U78" s="30">
        <f t="shared" si="9"/>
        <v>0</v>
      </c>
    </row>
    <row r="79" spans="1:22" ht="18" hidden="1" customHeight="1">
      <c r="A79" s="24">
        <v>103100100</v>
      </c>
      <c r="B79" s="23">
        <f t="shared" si="6"/>
        <v>0</v>
      </c>
      <c r="C79" s="23" t="s">
        <v>59</v>
      </c>
      <c r="D79" s="23">
        <f>'ROSALPI '!T96</f>
        <v>0</v>
      </c>
      <c r="E79" s="23" t="s">
        <v>58</v>
      </c>
      <c r="F79" s="23" t="s">
        <v>57</v>
      </c>
      <c r="G79" s="23">
        <f>ZAMORA!U98</f>
        <v>0</v>
      </c>
      <c r="H79" s="23" t="s">
        <v>58</v>
      </c>
      <c r="I79" s="23" t="s">
        <v>60</v>
      </c>
      <c r="J79" s="23">
        <f>PARIS!T98</f>
        <v>0</v>
      </c>
      <c r="K79" s="22" t="str">
        <f t="shared" si="8"/>
        <v>R0-Z0-P0</v>
      </c>
      <c r="L79" s="22"/>
      <c r="M79" s="22" t="s">
        <v>245</v>
      </c>
      <c r="N79" s="17" t="s">
        <v>44</v>
      </c>
      <c r="O79" s="18" t="s">
        <v>522</v>
      </c>
      <c r="P79" s="33">
        <v>2579</v>
      </c>
      <c r="Q79" s="18">
        <f>'ROSALPI '!V96</f>
        <v>0</v>
      </c>
      <c r="R79" s="18">
        <f>ZAMORA!W98</f>
        <v>0</v>
      </c>
      <c r="S79" s="18">
        <f>PARIS!V98</f>
        <v>0</v>
      </c>
      <c r="T79" s="45">
        <f t="shared" si="7"/>
        <v>0</v>
      </c>
      <c r="U79" s="30">
        <f t="shared" si="9"/>
        <v>0</v>
      </c>
    </row>
    <row r="80" spans="1:22" ht="18" hidden="1" customHeight="1">
      <c r="A80" s="24">
        <v>103100103</v>
      </c>
      <c r="B80" s="23">
        <f t="shared" si="6"/>
        <v>0</v>
      </c>
      <c r="C80" s="23" t="s">
        <v>59</v>
      </c>
      <c r="D80" s="23">
        <f>'ROSALPI '!T97</f>
        <v>0</v>
      </c>
      <c r="E80" s="23" t="s">
        <v>58</v>
      </c>
      <c r="F80" s="23" t="s">
        <v>57</v>
      </c>
      <c r="G80" s="23">
        <f>ZAMORA!U99</f>
        <v>0</v>
      </c>
      <c r="H80" s="23" t="s">
        <v>58</v>
      </c>
      <c r="I80" s="23" t="s">
        <v>60</v>
      </c>
      <c r="J80" s="23">
        <f>PARIS!T99</f>
        <v>0</v>
      </c>
      <c r="K80" s="22" t="str">
        <f t="shared" si="8"/>
        <v>R0-Z0-P0</v>
      </c>
      <c r="L80" s="22"/>
      <c r="M80" s="22" t="s">
        <v>93</v>
      </c>
      <c r="N80" s="16" t="s">
        <v>44</v>
      </c>
      <c r="O80" s="18" t="s">
        <v>523</v>
      </c>
      <c r="P80" s="33">
        <v>689</v>
      </c>
      <c r="Q80" s="18">
        <f>'ROSALPI '!V97</f>
        <v>0</v>
      </c>
      <c r="R80" s="18">
        <f>ZAMORA!W99</f>
        <v>0</v>
      </c>
      <c r="S80" s="18">
        <f>PARIS!V99</f>
        <v>0</v>
      </c>
      <c r="T80" s="45">
        <f t="shared" si="7"/>
        <v>0</v>
      </c>
      <c r="U80" s="30">
        <f t="shared" si="9"/>
        <v>0</v>
      </c>
    </row>
    <row r="81" spans="1:21" ht="18" hidden="1" customHeight="1">
      <c r="A81" s="24">
        <v>103100104</v>
      </c>
      <c r="B81" s="23">
        <f t="shared" si="6"/>
        <v>0</v>
      </c>
      <c r="C81" s="23" t="s">
        <v>59</v>
      </c>
      <c r="D81" s="23">
        <f>'ROSALPI '!T98</f>
        <v>0</v>
      </c>
      <c r="E81" s="23" t="s">
        <v>58</v>
      </c>
      <c r="F81" s="23" t="s">
        <v>57</v>
      </c>
      <c r="G81" s="23">
        <f>ZAMORA!U100</f>
        <v>0</v>
      </c>
      <c r="H81" s="23" t="s">
        <v>58</v>
      </c>
      <c r="I81" s="23" t="s">
        <v>60</v>
      </c>
      <c r="J81" s="23">
        <f>PARIS!T100</f>
        <v>0</v>
      </c>
      <c r="K81" s="22" t="str">
        <f t="shared" si="8"/>
        <v>R0-Z0-P0</v>
      </c>
      <c r="L81" s="22"/>
      <c r="M81" s="22" t="s">
        <v>254</v>
      </c>
      <c r="N81" s="17" t="s">
        <v>44</v>
      </c>
      <c r="O81" s="18" t="s">
        <v>521</v>
      </c>
      <c r="P81" s="33">
        <v>1540</v>
      </c>
      <c r="Q81" s="18">
        <f>'ROSALPI '!V98</f>
        <v>0</v>
      </c>
      <c r="R81" s="18">
        <f>ZAMORA!W100</f>
        <v>0</v>
      </c>
      <c r="S81" s="18">
        <f>PARIS!V100</f>
        <v>0</v>
      </c>
      <c r="T81" s="45">
        <f t="shared" si="7"/>
        <v>0</v>
      </c>
      <c r="U81" s="30">
        <f t="shared" si="9"/>
        <v>0</v>
      </c>
    </row>
    <row r="82" spans="1:21" ht="18" hidden="1" customHeight="1">
      <c r="A82" s="24">
        <v>103100107</v>
      </c>
      <c r="B82" s="23">
        <f t="shared" si="6"/>
        <v>0</v>
      </c>
      <c r="C82" s="23" t="s">
        <v>59</v>
      </c>
      <c r="D82" s="23">
        <f>'ROSALPI '!T99</f>
        <v>0</v>
      </c>
      <c r="E82" s="23" t="s">
        <v>58</v>
      </c>
      <c r="F82" s="23" t="s">
        <v>57</v>
      </c>
      <c r="G82" s="23">
        <f>ZAMORA!U101</f>
        <v>0</v>
      </c>
      <c r="H82" s="23" t="s">
        <v>58</v>
      </c>
      <c r="I82" s="23" t="s">
        <v>60</v>
      </c>
      <c r="J82" s="23">
        <f>PARIS!T101</f>
        <v>0</v>
      </c>
      <c r="K82" s="22" t="str">
        <f t="shared" si="8"/>
        <v>R0-Z0-P0</v>
      </c>
      <c r="L82" s="22"/>
      <c r="M82" s="22" t="s">
        <v>253</v>
      </c>
      <c r="N82" s="17" t="s">
        <v>44</v>
      </c>
      <c r="O82" s="18" t="s">
        <v>521</v>
      </c>
      <c r="P82" s="33">
        <v>1806</v>
      </c>
      <c r="Q82" s="18">
        <f>'ROSALPI '!V99</f>
        <v>0</v>
      </c>
      <c r="R82" s="18">
        <f>ZAMORA!W101</f>
        <v>0</v>
      </c>
      <c r="S82" s="18">
        <f>PARIS!V101</f>
        <v>0</v>
      </c>
      <c r="T82" s="45">
        <f t="shared" si="7"/>
        <v>0</v>
      </c>
      <c r="U82" s="30">
        <f t="shared" si="9"/>
        <v>0</v>
      </c>
    </row>
    <row r="83" spans="1:21" ht="18" hidden="1" customHeight="1">
      <c r="A83" s="24">
        <v>103100108</v>
      </c>
      <c r="B83" s="23">
        <f t="shared" si="6"/>
        <v>600</v>
      </c>
      <c r="C83" s="23" t="s">
        <v>59</v>
      </c>
      <c r="D83" s="23">
        <f>'ROSALPI '!T100</f>
        <v>0</v>
      </c>
      <c r="E83" s="23" t="s">
        <v>58</v>
      </c>
      <c r="F83" s="23" t="s">
        <v>57</v>
      </c>
      <c r="G83" s="23">
        <f>ZAMORA!U102</f>
        <v>600</v>
      </c>
      <c r="H83" s="23" t="s">
        <v>58</v>
      </c>
      <c r="I83" s="23" t="s">
        <v>60</v>
      </c>
      <c r="J83" s="23">
        <f>PARIS!T102</f>
        <v>0</v>
      </c>
      <c r="K83" s="22" t="str">
        <f t="shared" si="8"/>
        <v>R0-Z600-P0</v>
      </c>
      <c r="L83" s="22"/>
      <c r="M83" s="56" t="s">
        <v>97</v>
      </c>
      <c r="N83" s="17" t="s">
        <v>44</v>
      </c>
      <c r="O83" s="18" t="s">
        <v>521</v>
      </c>
      <c r="P83" s="33">
        <v>246</v>
      </c>
      <c r="Q83" s="18">
        <f>'ROSALPI '!V100</f>
        <v>0</v>
      </c>
      <c r="R83" s="18">
        <f>ZAMORA!W102</f>
        <v>600</v>
      </c>
      <c r="S83" s="18">
        <f>PARIS!V102</f>
        <v>0</v>
      </c>
      <c r="T83" s="45">
        <f t="shared" si="7"/>
        <v>600</v>
      </c>
      <c r="U83" s="30">
        <f t="shared" si="9"/>
        <v>147600</v>
      </c>
    </row>
    <row r="84" spans="1:21" ht="18" hidden="1" customHeight="1">
      <c r="A84" s="24">
        <v>103100110</v>
      </c>
      <c r="B84" s="23">
        <f t="shared" si="6"/>
        <v>250</v>
      </c>
      <c r="C84" s="23" t="s">
        <v>59</v>
      </c>
      <c r="D84" s="23">
        <f>'ROSALPI '!T101</f>
        <v>0</v>
      </c>
      <c r="E84" s="23" t="s">
        <v>58</v>
      </c>
      <c r="F84" s="23" t="s">
        <v>57</v>
      </c>
      <c r="G84" s="23">
        <f>ZAMORA!U103</f>
        <v>200</v>
      </c>
      <c r="H84" s="23" t="s">
        <v>58</v>
      </c>
      <c r="I84" s="23" t="s">
        <v>60</v>
      </c>
      <c r="J84" s="23">
        <f>PARIS!T103</f>
        <v>50</v>
      </c>
      <c r="K84" s="22" t="str">
        <f t="shared" si="8"/>
        <v>R0-Z200-P50</v>
      </c>
      <c r="L84" s="22"/>
      <c r="M84" s="22" t="s">
        <v>90</v>
      </c>
      <c r="N84" s="17" t="s">
        <v>44</v>
      </c>
      <c r="O84" s="18" t="s">
        <v>522</v>
      </c>
      <c r="P84" s="33">
        <v>1678</v>
      </c>
      <c r="Q84" s="18">
        <f>'ROSALPI '!V101</f>
        <v>0</v>
      </c>
      <c r="R84" s="18">
        <f>ZAMORA!W103</f>
        <v>200</v>
      </c>
      <c r="S84" s="18">
        <f>PARIS!V103</f>
        <v>50</v>
      </c>
      <c r="T84" s="45">
        <f t="shared" si="7"/>
        <v>250</v>
      </c>
      <c r="U84" s="30">
        <f t="shared" si="9"/>
        <v>419500</v>
      </c>
    </row>
    <row r="85" spans="1:21" ht="18" hidden="1" customHeight="1">
      <c r="A85" s="24">
        <v>103100111</v>
      </c>
      <c r="B85" s="23">
        <f t="shared" si="6"/>
        <v>0</v>
      </c>
      <c r="C85" s="23" t="s">
        <v>59</v>
      </c>
      <c r="D85" s="23">
        <f>'ROSALPI '!T102</f>
        <v>0</v>
      </c>
      <c r="E85" s="23" t="s">
        <v>58</v>
      </c>
      <c r="F85" s="23" t="s">
        <v>57</v>
      </c>
      <c r="G85" s="23">
        <f>ZAMORA!U104</f>
        <v>0</v>
      </c>
      <c r="H85" s="23" t="s">
        <v>58</v>
      </c>
      <c r="I85" s="23" t="s">
        <v>60</v>
      </c>
      <c r="J85" s="23">
        <f>PARIS!T104</f>
        <v>0</v>
      </c>
      <c r="K85" s="22" t="str">
        <f t="shared" si="8"/>
        <v>R0-Z0-P0</v>
      </c>
      <c r="L85" s="22"/>
      <c r="M85" s="22" t="s">
        <v>339</v>
      </c>
      <c r="N85" s="17" t="s">
        <v>44</v>
      </c>
      <c r="O85" s="18" t="s">
        <v>520</v>
      </c>
      <c r="P85" s="33">
        <v>2464</v>
      </c>
      <c r="Q85" s="18">
        <f>'ROSALPI '!V102</f>
        <v>0</v>
      </c>
      <c r="R85" s="18">
        <f>ZAMORA!W104</f>
        <v>0</v>
      </c>
      <c r="S85" s="18">
        <f>PARIS!V104</f>
        <v>0</v>
      </c>
      <c r="T85" s="45">
        <f t="shared" si="7"/>
        <v>0</v>
      </c>
      <c r="U85" s="30">
        <f t="shared" si="9"/>
        <v>0</v>
      </c>
    </row>
    <row r="86" spans="1:21" ht="18" hidden="1" customHeight="1">
      <c r="A86" s="24">
        <v>103100113</v>
      </c>
      <c r="B86" s="23">
        <f t="shared" si="6"/>
        <v>0</v>
      </c>
      <c r="C86" s="23" t="s">
        <v>59</v>
      </c>
      <c r="D86" s="23">
        <f>'ROSALPI '!T103</f>
        <v>0</v>
      </c>
      <c r="E86" s="23" t="s">
        <v>58</v>
      </c>
      <c r="F86" s="23" t="s">
        <v>57</v>
      </c>
      <c r="G86" s="23">
        <f>ZAMORA!U105</f>
        <v>0</v>
      </c>
      <c r="H86" s="23" t="s">
        <v>58</v>
      </c>
      <c r="I86" s="23" t="s">
        <v>60</v>
      </c>
      <c r="J86" s="23">
        <f>PARIS!T105</f>
        <v>0</v>
      </c>
      <c r="K86" s="22" t="str">
        <f t="shared" si="8"/>
        <v>R0-Z0-P0</v>
      </c>
      <c r="L86" s="22"/>
      <c r="M86" s="22" t="s">
        <v>356</v>
      </c>
      <c r="N86" s="18" t="s">
        <v>44</v>
      </c>
      <c r="O86" s="18" t="s">
        <v>523</v>
      </c>
      <c r="P86" s="33">
        <v>84</v>
      </c>
      <c r="Q86" s="18">
        <f>'ROSALPI '!V103</f>
        <v>0</v>
      </c>
      <c r="R86" s="18">
        <f>ZAMORA!W105</f>
        <v>0</v>
      </c>
      <c r="S86" s="18">
        <f>PARIS!V105</f>
        <v>0</v>
      </c>
      <c r="T86" s="45">
        <f t="shared" si="7"/>
        <v>0</v>
      </c>
      <c r="U86" s="30">
        <f t="shared" si="9"/>
        <v>0</v>
      </c>
    </row>
    <row r="87" spans="1:21" ht="18" hidden="1" customHeight="1">
      <c r="A87" s="24">
        <v>103100114</v>
      </c>
      <c r="B87" s="23">
        <f t="shared" si="6"/>
        <v>0</v>
      </c>
      <c r="C87" s="23" t="s">
        <v>59</v>
      </c>
      <c r="D87" s="23">
        <f>'ROSALPI '!T104</f>
        <v>0</v>
      </c>
      <c r="E87" s="23" t="s">
        <v>58</v>
      </c>
      <c r="F87" s="23" t="s">
        <v>57</v>
      </c>
      <c r="G87" s="23">
        <f>ZAMORA!U106</f>
        <v>0</v>
      </c>
      <c r="H87" s="23" t="s">
        <v>58</v>
      </c>
      <c r="I87" s="23" t="s">
        <v>60</v>
      </c>
      <c r="J87" s="23">
        <f>PARIS!T106</f>
        <v>0</v>
      </c>
      <c r="K87" s="22" t="str">
        <f t="shared" si="8"/>
        <v>R0-Z0-P0</v>
      </c>
      <c r="L87" s="22"/>
      <c r="M87" s="22" t="s">
        <v>346</v>
      </c>
      <c r="N87" s="17" t="s">
        <v>44</v>
      </c>
      <c r="O87" s="18" t="s">
        <v>523</v>
      </c>
      <c r="P87" s="33">
        <v>115</v>
      </c>
      <c r="Q87" s="18">
        <f>'ROSALPI '!V104</f>
        <v>0</v>
      </c>
      <c r="R87" s="18">
        <f>ZAMORA!W106</f>
        <v>0</v>
      </c>
      <c r="S87" s="18">
        <f>PARIS!V106</f>
        <v>0</v>
      </c>
      <c r="T87" s="45">
        <f t="shared" si="7"/>
        <v>0</v>
      </c>
      <c r="U87" s="30">
        <f t="shared" si="9"/>
        <v>0</v>
      </c>
    </row>
    <row r="88" spans="1:21" ht="18" hidden="1" customHeight="1">
      <c r="A88" s="24">
        <v>103100115</v>
      </c>
      <c r="B88" s="23">
        <f t="shared" si="6"/>
        <v>0</v>
      </c>
      <c r="C88" s="23" t="s">
        <v>59</v>
      </c>
      <c r="D88" s="23">
        <f>'ROSALPI '!T105</f>
        <v>0</v>
      </c>
      <c r="E88" s="23" t="s">
        <v>58</v>
      </c>
      <c r="F88" s="23" t="s">
        <v>57</v>
      </c>
      <c r="G88" s="23">
        <f>ZAMORA!U107</f>
        <v>0</v>
      </c>
      <c r="H88" s="23" t="s">
        <v>58</v>
      </c>
      <c r="I88" s="23" t="s">
        <v>60</v>
      </c>
      <c r="J88" s="23">
        <f>PARIS!T107</f>
        <v>0</v>
      </c>
      <c r="K88" s="22" t="str">
        <f t="shared" si="8"/>
        <v>R0-Z0-P0</v>
      </c>
      <c r="L88" s="22"/>
      <c r="M88" s="22" t="s">
        <v>357</v>
      </c>
      <c r="N88" s="16" t="s">
        <v>430</v>
      </c>
      <c r="O88" s="18" t="s">
        <v>523</v>
      </c>
      <c r="P88" s="33">
        <v>8000</v>
      </c>
      <c r="Q88" s="18">
        <f>'ROSALPI '!V105</f>
        <v>0</v>
      </c>
      <c r="R88" s="18">
        <f>ZAMORA!W107</f>
        <v>0</v>
      </c>
      <c r="S88" s="18">
        <f>PARIS!V107</f>
        <v>0</v>
      </c>
      <c r="T88" s="45">
        <f t="shared" si="7"/>
        <v>0</v>
      </c>
      <c r="U88" s="30">
        <f t="shared" si="9"/>
        <v>0</v>
      </c>
    </row>
    <row r="89" spans="1:21" ht="18" hidden="1" customHeight="1">
      <c r="A89" s="24">
        <v>103100116</v>
      </c>
      <c r="B89" s="23">
        <f t="shared" si="6"/>
        <v>1100</v>
      </c>
      <c r="C89" s="23" t="s">
        <v>59</v>
      </c>
      <c r="D89" s="23">
        <f>'ROSALPI '!T106</f>
        <v>0</v>
      </c>
      <c r="E89" s="23" t="s">
        <v>58</v>
      </c>
      <c r="F89" s="23" t="s">
        <v>57</v>
      </c>
      <c r="G89" s="23">
        <f>ZAMORA!U108</f>
        <v>1000</v>
      </c>
      <c r="H89" s="23" t="s">
        <v>58</v>
      </c>
      <c r="I89" s="23" t="s">
        <v>60</v>
      </c>
      <c r="J89" s="23">
        <f>PARIS!T108</f>
        <v>100</v>
      </c>
      <c r="K89" s="22" t="str">
        <f t="shared" si="8"/>
        <v>R0-Z1000-P100</v>
      </c>
      <c r="L89" s="22"/>
      <c r="M89" s="22" t="s">
        <v>122</v>
      </c>
      <c r="N89" s="17" t="s">
        <v>44</v>
      </c>
      <c r="O89" s="18" t="s">
        <v>520</v>
      </c>
      <c r="P89" s="33">
        <v>47</v>
      </c>
      <c r="Q89" s="18">
        <f>'ROSALPI '!V106</f>
        <v>0</v>
      </c>
      <c r="R89" s="18">
        <f>ZAMORA!W108</f>
        <v>1000</v>
      </c>
      <c r="S89" s="18">
        <f>PARIS!V108</f>
        <v>100</v>
      </c>
      <c r="T89" s="45">
        <f t="shared" si="7"/>
        <v>1100</v>
      </c>
      <c r="U89" s="30">
        <f t="shared" si="9"/>
        <v>51700</v>
      </c>
    </row>
    <row r="90" spans="1:21" ht="18" hidden="1" customHeight="1">
      <c r="A90" s="24">
        <v>103100117</v>
      </c>
      <c r="B90" s="23">
        <f t="shared" si="6"/>
        <v>1060</v>
      </c>
      <c r="C90" s="23" t="s">
        <v>59</v>
      </c>
      <c r="D90" s="23">
        <f>'ROSALPI '!T107</f>
        <v>0</v>
      </c>
      <c r="E90" s="23" t="s">
        <v>58</v>
      </c>
      <c r="F90" s="23" t="s">
        <v>57</v>
      </c>
      <c r="G90" s="23">
        <f>ZAMORA!U109</f>
        <v>700</v>
      </c>
      <c r="H90" s="23" t="s">
        <v>58</v>
      </c>
      <c r="I90" s="23" t="s">
        <v>60</v>
      </c>
      <c r="J90" s="23">
        <f>PARIS!T109</f>
        <v>360</v>
      </c>
      <c r="K90" s="22" t="str">
        <f t="shared" si="8"/>
        <v>R0-Z700-P360</v>
      </c>
      <c r="L90" s="22"/>
      <c r="M90" s="22" t="s">
        <v>197</v>
      </c>
      <c r="N90" s="17" t="s">
        <v>44</v>
      </c>
      <c r="O90" s="18" t="s">
        <v>521</v>
      </c>
      <c r="P90" s="33">
        <v>123</v>
      </c>
      <c r="Q90" s="18">
        <f>'ROSALPI '!V107</f>
        <v>0</v>
      </c>
      <c r="R90" s="18">
        <f>ZAMORA!W109</f>
        <v>700</v>
      </c>
      <c r="S90" s="18">
        <f>PARIS!V109</f>
        <v>360</v>
      </c>
      <c r="T90" s="45">
        <f t="shared" si="7"/>
        <v>1060</v>
      </c>
      <c r="U90" s="30">
        <f t="shared" si="9"/>
        <v>130380</v>
      </c>
    </row>
    <row r="91" spans="1:21" ht="18" hidden="1" customHeight="1">
      <c r="A91" s="24">
        <v>103100118</v>
      </c>
      <c r="B91" s="23">
        <f t="shared" si="6"/>
        <v>0</v>
      </c>
      <c r="C91" s="23" t="s">
        <v>59</v>
      </c>
      <c r="D91" s="23">
        <f>'ROSALPI '!T108</f>
        <v>0</v>
      </c>
      <c r="E91" s="23" t="s">
        <v>58</v>
      </c>
      <c r="F91" s="23" t="s">
        <v>57</v>
      </c>
      <c r="G91" s="23">
        <f>ZAMORA!U110</f>
        <v>0</v>
      </c>
      <c r="H91" s="23" t="s">
        <v>58</v>
      </c>
      <c r="I91" s="23" t="s">
        <v>60</v>
      </c>
      <c r="J91" s="23">
        <f>PARIS!T110</f>
        <v>0</v>
      </c>
      <c r="K91" s="22" t="str">
        <f t="shared" si="8"/>
        <v>R0-Z0-P0</v>
      </c>
      <c r="L91" s="22"/>
      <c r="M91" s="22" t="s">
        <v>86</v>
      </c>
      <c r="N91" s="18" t="s">
        <v>44</v>
      </c>
      <c r="O91" s="18" t="s">
        <v>521</v>
      </c>
      <c r="P91" s="33">
        <v>211</v>
      </c>
      <c r="Q91" s="18">
        <f>'ROSALPI '!V108</f>
        <v>0</v>
      </c>
      <c r="R91" s="18">
        <f>ZAMORA!W110</f>
        <v>0</v>
      </c>
      <c r="S91" s="18">
        <f>PARIS!V110</f>
        <v>0</v>
      </c>
      <c r="T91" s="45">
        <f t="shared" si="7"/>
        <v>0</v>
      </c>
      <c r="U91" s="30">
        <f t="shared" si="9"/>
        <v>0</v>
      </c>
    </row>
    <row r="92" spans="1:21" ht="18" hidden="1" customHeight="1">
      <c r="A92" s="24">
        <v>103100122</v>
      </c>
      <c r="B92" s="23">
        <f t="shared" si="6"/>
        <v>0</v>
      </c>
      <c r="C92" s="23" t="s">
        <v>59</v>
      </c>
      <c r="D92" s="23">
        <f>'ROSALPI '!T109</f>
        <v>0</v>
      </c>
      <c r="E92" s="23" t="s">
        <v>58</v>
      </c>
      <c r="F92" s="23" t="s">
        <v>57</v>
      </c>
      <c r="G92" s="23">
        <f>ZAMORA!U111</f>
        <v>0</v>
      </c>
      <c r="H92" s="23" t="s">
        <v>58</v>
      </c>
      <c r="I92" s="23" t="s">
        <v>60</v>
      </c>
      <c r="J92" s="23">
        <f>PARIS!T111</f>
        <v>0</v>
      </c>
      <c r="K92" s="22" t="str">
        <f t="shared" si="8"/>
        <v>R0-Z0-P0</v>
      </c>
      <c r="L92" s="22"/>
      <c r="M92" s="22" t="s">
        <v>284</v>
      </c>
      <c r="N92" s="17" t="s">
        <v>44</v>
      </c>
      <c r="O92" s="18" t="s">
        <v>520</v>
      </c>
      <c r="P92" s="33">
        <v>1338</v>
      </c>
      <c r="Q92" s="18">
        <f>'ROSALPI '!V109</f>
        <v>0</v>
      </c>
      <c r="R92" s="18">
        <f>ZAMORA!W111</f>
        <v>0</v>
      </c>
      <c r="S92" s="18">
        <f>PARIS!V111</f>
        <v>0</v>
      </c>
      <c r="T92" s="45">
        <f t="shared" si="7"/>
        <v>0</v>
      </c>
      <c r="U92" s="30">
        <v>0</v>
      </c>
    </row>
    <row r="93" spans="1:21" ht="18" hidden="1" customHeight="1">
      <c r="A93" s="24">
        <v>103100123</v>
      </c>
      <c r="B93" s="23">
        <f t="shared" si="6"/>
        <v>30</v>
      </c>
      <c r="C93" s="23" t="s">
        <v>59</v>
      </c>
      <c r="D93" s="23">
        <f>'ROSALPI '!T110</f>
        <v>0</v>
      </c>
      <c r="E93" s="23" t="s">
        <v>58</v>
      </c>
      <c r="F93" s="23" t="s">
        <v>57</v>
      </c>
      <c r="G93" s="23">
        <f>ZAMORA!U112</f>
        <v>20</v>
      </c>
      <c r="H93" s="23" t="s">
        <v>58</v>
      </c>
      <c r="I93" s="23" t="s">
        <v>60</v>
      </c>
      <c r="J93" s="23">
        <f>PARIS!T112</f>
        <v>10</v>
      </c>
      <c r="K93" s="22" t="str">
        <f t="shared" si="8"/>
        <v>R0-Z20-P10</v>
      </c>
      <c r="L93" s="22"/>
      <c r="M93" s="22" t="s">
        <v>177</v>
      </c>
      <c r="N93" s="16" t="s">
        <v>428</v>
      </c>
      <c r="O93" s="18" t="s">
        <v>521</v>
      </c>
      <c r="P93" s="33">
        <v>3105</v>
      </c>
      <c r="Q93" s="18">
        <f>'ROSALPI '!V110</f>
        <v>0</v>
      </c>
      <c r="R93" s="18">
        <f>ZAMORA!W112</f>
        <v>20</v>
      </c>
      <c r="S93" s="18">
        <f>PARIS!V112</f>
        <v>10</v>
      </c>
      <c r="T93" s="45">
        <f t="shared" si="7"/>
        <v>30</v>
      </c>
      <c r="U93" s="30">
        <f t="shared" si="9"/>
        <v>93150</v>
      </c>
    </row>
    <row r="94" spans="1:21" ht="18" hidden="1" customHeight="1">
      <c r="A94" s="24">
        <v>103100124</v>
      </c>
      <c r="B94" s="23">
        <f t="shared" si="6"/>
        <v>13</v>
      </c>
      <c r="C94" s="23" t="s">
        <v>59</v>
      </c>
      <c r="D94" s="23">
        <f>'ROSALPI '!T111</f>
        <v>0</v>
      </c>
      <c r="E94" s="23" t="s">
        <v>58</v>
      </c>
      <c r="F94" s="23" t="s">
        <v>57</v>
      </c>
      <c r="G94" s="23">
        <f>ZAMORA!U113</f>
        <v>5</v>
      </c>
      <c r="H94" s="23" t="s">
        <v>58</v>
      </c>
      <c r="I94" s="23" t="s">
        <v>60</v>
      </c>
      <c r="J94" s="23">
        <f>PARIS!T113</f>
        <v>8</v>
      </c>
      <c r="K94" s="22" t="str">
        <f t="shared" si="8"/>
        <v>R0-Z5-P8</v>
      </c>
      <c r="L94" s="22"/>
      <c r="M94" s="22" t="s">
        <v>178</v>
      </c>
      <c r="N94" s="17" t="s">
        <v>428</v>
      </c>
      <c r="O94" s="18" t="s">
        <v>521</v>
      </c>
      <c r="P94" s="33">
        <v>6144</v>
      </c>
      <c r="Q94" s="18">
        <f>'ROSALPI '!V111</f>
        <v>0</v>
      </c>
      <c r="R94" s="18">
        <f>ZAMORA!W113</f>
        <v>5</v>
      </c>
      <c r="S94" s="18">
        <f>PARIS!V113</f>
        <v>8</v>
      </c>
      <c r="T94" s="45">
        <f t="shared" si="7"/>
        <v>13</v>
      </c>
      <c r="U94" s="30">
        <f t="shared" si="9"/>
        <v>79872</v>
      </c>
    </row>
    <row r="95" spans="1:21" ht="18" hidden="1" customHeight="1">
      <c r="A95" s="24">
        <v>103100125</v>
      </c>
      <c r="B95" s="23">
        <f t="shared" si="6"/>
        <v>0</v>
      </c>
      <c r="C95" s="23" t="s">
        <v>59</v>
      </c>
      <c r="D95" s="23">
        <f>'ROSALPI '!T112</f>
        <v>0</v>
      </c>
      <c r="E95" s="23" t="s">
        <v>58</v>
      </c>
      <c r="F95" s="23" t="s">
        <v>57</v>
      </c>
      <c r="G95" s="23">
        <f>ZAMORA!U114</f>
        <v>0</v>
      </c>
      <c r="H95" s="23" t="s">
        <v>58</v>
      </c>
      <c r="I95" s="23" t="s">
        <v>60</v>
      </c>
      <c r="J95" s="23">
        <f>PARIS!T114</f>
        <v>0</v>
      </c>
      <c r="K95" s="22" t="str">
        <f t="shared" si="8"/>
        <v>R0-Z0-P0</v>
      </c>
      <c r="L95" s="22"/>
      <c r="M95" s="22" t="s">
        <v>176</v>
      </c>
      <c r="N95" s="16" t="s">
        <v>423</v>
      </c>
      <c r="O95" s="18" t="s">
        <v>522</v>
      </c>
      <c r="P95" s="33">
        <v>3150</v>
      </c>
      <c r="Q95" s="18">
        <f>'ROSALPI '!V112</f>
        <v>0</v>
      </c>
      <c r="R95" s="18">
        <f>ZAMORA!W114</f>
        <v>0</v>
      </c>
      <c r="S95" s="18">
        <f>PARIS!V114</f>
        <v>0</v>
      </c>
      <c r="T95" s="45">
        <f t="shared" si="7"/>
        <v>0</v>
      </c>
      <c r="U95" s="30">
        <f t="shared" si="9"/>
        <v>0</v>
      </c>
    </row>
    <row r="96" spans="1:21" ht="18" hidden="1" customHeight="1">
      <c r="A96" s="24">
        <v>103100126</v>
      </c>
      <c r="B96" s="23">
        <f t="shared" si="6"/>
        <v>50</v>
      </c>
      <c r="C96" s="23" t="s">
        <v>59</v>
      </c>
      <c r="D96" s="23">
        <f>'ROSALPI '!T113</f>
        <v>0</v>
      </c>
      <c r="E96" s="23" t="s">
        <v>58</v>
      </c>
      <c r="F96" s="23" t="s">
        <v>57</v>
      </c>
      <c r="G96" s="23">
        <f>ZAMORA!U115</f>
        <v>0</v>
      </c>
      <c r="H96" s="23" t="s">
        <v>58</v>
      </c>
      <c r="I96" s="23" t="s">
        <v>60</v>
      </c>
      <c r="J96" s="23">
        <f>PARIS!T115</f>
        <v>50</v>
      </c>
      <c r="K96" s="22" t="str">
        <f t="shared" si="8"/>
        <v>R0-Z0-P50</v>
      </c>
      <c r="L96" s="22"/>
      <c r="M96" s="56" t="s">
        <v>175</v>
      </c>
      <c r="N96" s="17" t="s">
        <v>44</v>
      </c>
      <c r="O96" s="18" t="s">
        <v>521</v>
      </c>
      <c r="P96" s="33">
        <v>349</v>
      </c>
      <c r="Q96" s="18">
        <f>'ROSALPI '!V113</f>
        <v>0</v>
      </c>
      <c r="R96" s="18">
        <f>ZAMORA!W115</f>
        <v>0</v>
      </c>
      <c r="S96" s="18">
        <f>PARIS!V115</f>
        <v>50</v>
      </c>
      <c r="T96" s="45">
        <f t="shared" si="7"/>
        <v>50</v>
      </c>
      <c r="U96" s="30">
        <f t="shared" si="9"/>
        <v>17450</v>
      </c>
    </row>
    <row r="97" spans="1:22" ht="18" hidden="1" customHeight="1">
      <c r="A97" s="24">
        <v>103100127</v>
      </c>
      <c r="B97" s="23">
        <f t="shared" si="6"/>
        <v>0</v>
      </c>
      <c r="C97" s="23" t="s">
        <v>59</v>
      </c>
      <c r="D97" s="23">
        <f>'ROSALPI '!T114</f>
        <v>0</v>
      </c>
      <c r="E97" s="23" t="s">
        <v>58</v>
      </c>
      <c r="F97" s="23" t="s">
        <v>57</v>
      </c>
      <c r="G97" s="23">
        <f>ZAMORA!U116</f>
        <v>0</v>
      </c>
      <c r="H97" s="23" t="s">
        <v>58</v>
      </c>
      <c r="I97" s="23" t="s">
        <v>60</v>
      </c>
      <c r="J97" s="23">
        <f>PARIS!T116</f>
        <v>0</v>
      </c>
      <c r="K97" s="22" t="str">
        <f t="shared" si="8"/>
        <v>R0-Z0-P0</v>
      </c>
      <c r="L97" s="22"/>
      <c r="M97" s="22" t="s">
        <v>194</v>
      </c>
      <c r="N97" s="16" t="s">
        <v>44</v>
      </c>
      <c r="O97" s="18" t="s">
        <v>520</v>
      </c>
      <c r="P97" s="33">
        <v>223</v>
      </c>
      <c r="Q97" s="18">
        <f>'ROSALPI '!V114</f>
        <v>0</v>
      </c>
      <c r="R97" s="18">
        <f>ZAMORA!W116</f>
        <v>0</v>
      </c>
      <c r="S97" s="18">
        <f>PARIS!V116</f>
        <v>0</v>
      </c>
      <c r="T97" s="45">
        <f t="shared" si="7"/>
        <v>0</v>
      </c>
      <c r="U97" s="30">
        <f t="shared" si="9"/>
        <v>0</v>
      </c>
    </row>
    <row r="98" spans="1:22" ht="17.25" hidden="1" customHeight="1">
      <c r="A98" s="24">
        <v>103100129</v>
      </c>
      <c r="B98" s="23">
        <f t="shared" si="6"/>
        <v>0</v>
      </c>
      <c r="C98" s="23" t="s">
        <v>59</v>
      </c>
      <c r="D98" s="23">
        <f>'ROSALPI '!T115</f>
        <v>0</v>
      </c>
      <c r="E98" s="23" t="s">
        <v>58</v>
      </c>
      <c r="F98" s="23" t="s">
        <v>57</v>
      </c>
      <c r="G98" s="23">
        <f>ZAMORA!U117</f>
        <v>0</v>
      </c>
      <c r="H98" s="23" t="s">
        <v>58</v>
      </c>
      <c r="I98" s="23" t="s">
        <v>60</v>
      </c>
      <c r="J98" s="23">
        <f>PARIS!T117</f>
        <v>0</v>
      </c>
      <c r="K98" s="22" t="str">
        <f t="shared" si="8"/>
        <v>R0-Z0-P0</v>
      </c>
      <c r="L98" s="22"/>
      <c r="M98" s="56" t="s">
        <v>195</v>
      </c>
      <c r="N98" s="17" t="s">
        <v>44</v>
      </c>
      <c r="O98" s="18" t="s">
        <v>523</v>
      </c>
      <c r="P98" s="33">
        <v>155</v>
      </c>
      <c r="Q98" s="18">
        <f>'ROSALPI '!V115</f>
        <v>0</v>
      </c>
      <c r="R98" s="18">
        <f>ZAMORA!W117</f>
        <v>0</v>
      </c>
      <c r="S98" s="18">
        <f>PARIS!V117</f>
        <v>0</v>
      </c>
      <c r="T98" s="45">
        <f t="shared" si="7"/>
        <v>0</v>
      </c>
      <c r="U98" s="30">
        <f t="shared" si="9"/>
        <v>0</v>
      </c>
    </row>
    <row r="99" spans="1:22" ht="18" hidden="1" customHeight="1">
      <c r="A99" s="24">
        <v>103100130</v>
      </c>
      <c r="B99" s="23">
        <f t="shared" si="6"/>
        <v>500</v>
      </c>
      <c r="C99" s="23" t="s">
        <v>59</v>
      </c>
      <c r="D99" s="23">
        <f>'ROSALPI '!T116</f>
        <v>0</v>
      </c>
      <c r="E99" s="23" t="s">
        <v>58</v>
      </c>
      <c r="F99" s="23" t="s">
        <v>57</v>
      </c>
      <c r="G99" s="23">
        <f>ZAMORA!U118</f>
        <v>300</v>
      </c>
      <c r="H99" s="23" t="s">
        <v>58</v>
      </c>
      <c r="I99" s="23" t="s">
        <v>60</v>
      </c>
      <c r="J99" s="23">
        <f>PARIS!T118</f>
        <v>200</v>
      </c>
      <c r="K99" s="22" t="str">
        <f t="shared" si="8"/>
        <v>R0-Z300-P200</v>
      </c>
      <c r="L99" s="22"/>
      <c r="M99" s="22" t="s">
        <v>319</v>
      </c>
      <c r="N99" s="17" t="s">
        <v>44</v>
      </c>
      <c r="O99" s="18" t="s">
        <v>521</v>
      </c>
      <c r="P99" s="33">
        <v>99</v>
      </c>
      <c r="Q99" s="18">
        <f>'ROSALPI '!V116</f>
        <v>0</v>
      </c>
      <c r="R99" s="18">
        <f>ZAMORA!W118</f>
        <v>300</v>
      </c>
      <c r="S99" s="18">
        <f>PARIS!V118</f>
        <v>200</v>
      </c>
      <c r="T99" s="45">
        <f t="shared" si="7"/>
        <v>500</v>
      </c>
      <c r="U99" s="30">
        <f t="shared" si="9"/>
        <v>49500</v>
      </c>
    </row>
    <row r="100" spans="1:22" ht="17.25" hidden="1" customHeight="1">
      <c r="A100" s="24">
        <v>103100131</v>
      </c>
      <c r="B100" s="23">
        <f t="shared" si="6"/>
        <v>0</v>
      </c>
      <c r="C100" s="23" t="s">
        <v>59</v>
      </c>
      <c r="D100" s="23">
        <f>'ROSALPI '!T117</f>
        <v>0</v>
      </c>
      <c r="E100" s="23" t="s">
        <v>58</v>
      </c>
      <c r="F100" s="23" t="s">
        <v>57</v>
      </c>
      <c r="G100" s="23">
        <f>ZAMORA!U119</f>
        <v>0</v>
      </c>
      <c r="H100" s="23" t="s">
        <v>58</v>
      </c>
      <c r="I100" s="23" t="s">
        <v>60</v>
      </c>
      <c r="J100" s="23">
        <f>PARIS!T119</f>
        <v>0</v>
      </c>
      <c r="K100" s="22" t="str">
        <f t="shared" si="8"/>
        <v>R0-Z0-P0</v>
      </c>
      <c r="L100" s="22"/>
      <c r="M100" s="22" t="s">
        <v>164</v>
      </c>
      <c r="N100" s="17" t="s">
        <v>431</v>
      </c>
      <c r="O100" s="18" t="e">
        <v>#N/A</v>
      </c>
      <c r="P100" s="33" t="e">
        <v>#N/A</v>
      </c>
      <c r="Q100" s="18">
        <f>'ROSALPI '!V117</f>
        <v>0</v>
      </c>
      <c r="R100" s="18">
        <f>ZAMORA!W119</f>
        <v>0</v>
      </c>
      <c r="S100" s="18">
        <f>PARIS!V119</f>
        <v>0</v>
      </c>
      <c r="T100" s="45">
        <f t="shared" si="7"/>
        <v>0</v>
      </c>
      <c r="U100" s="30">
        <v>0</v>
      </c>
    </row>
    <row r="101" spans="1:22" ht="18" hidden="1" customHeight="1">
      <c r="A101" s="24">
        <v>103100132</v>
      </c>
      <c r="B101" s="23">
        <f t="shared" si="6"/>
        <v>0</v>
      </c>
      <c r="C101" s="23" t="s">
        <v>59</v>
      </c>
      <c r="D101" s="23">
        <f>'ROSALPI '!T118</f>
        <v>0</v>
      </c>
      <c r="E101" s="23" t="s">
        <v>58</v>
      </c>
      <c r="F101" s="23" t="s">
        <v>57</v>
      </c>
      <c r="G101" s="23">
        <f>ZAMORA!U120</f>
        <v>0</v>
      </c>
      <c r="H101" s="23" t="s">
        <v>58</v>
      </c>
      <c r="I101" s="23" t="s">
        <v>60</v>
      </c>
      <c r="J101" s="23">
        <f>PARIS!T120</f>
        <v>0</v>
      </c>
      <c r="K101" s="22" t="str">
        <f t="shared" si="8"/>
        <v>R0-Z0-P0</v>
      </c>
      <c r="L101" s="22"/>
      <c r="M101" s="22" t="s">
        <v>169</v>
      </c>
      <c r="N101" s="17" t="s">
        <v>432</v>
      </c>
      <c r="O101" s="18" t="s">
        <v>522</v>
      </c>
      <c r="P101" s="33">
        <v>6500</v>
      </c>
      <c r="Q101" s="18">
        <f>'ROSALPI '!V118</f>
        <v>0</v>
      </c>
      <c r="R101" s="18">
        <f>ZAMORA!W120</f>
        <v>0</v>
      </c>
      <c r="S101" s="18">
        <f>PARIS!V120</f>
        <v>0</v>
      </c>
      <c r="T101" s="45">
        <f t="shared" si="7"/>
        <v>0</v>
      </c>
      <c r="U101" s="30">
        <f t="shared" si="9"/>
        <v>0</v>
      </c>
    </row>
    <row r="102" spans="1:22" ht="18" hidden="1" customHeight="1">
      <c r="A102" s="24">
        <v>103100133</v>
      </c>
      <c r="B102" s="23">
        <f t="shared" si="6"/>
        <v>8</v>
      </c>
      <c r="C102" s="23" t="s">
        <v>59</v>
      </c>
      <c r="D102" s="23">
        <f>'ROSALPI '!T119</f>
        <v>0</v>
      </c>
      <c r="E102" s="23" t="s">
        <v>58</v>
      </c>
      <c r="F102" s="23" t="s">
        <v>57</v>
      </c>
      <c r="G102" s="23">
        <f>ZAMORA!U121</f>
        <v>4</v>
      </c>
      <c r="H102" s="23" t="s">
        <v>58</v>
      </c>
      <c r="I102" s="23" t="s">
        <v>60</v>
      </c>
      <c r="J102" s="23">
        <f>PARIS!T121</f>
        <v>4</v>
      </c>
      <c r="K102" s="22" t="str">
        <f t="shared" si="8"/>
        <v>R0-Z4-P4</v>
      </c>
      <c r="L102" s="22"/>
      <c r="M102" s="56" t="s">
        <v>327</v>
      </c>
      <c r="N102" s="17" t="s">
        <v>433</v>
      </c>
      <c r="O102" s="18" t="s">
        <v>521</v>
      </c>
      <c r="P102" s="33">
        <v>6128</v>
      </c>
      <c r="Q102" s="18">
        <f>'ROSALPI '!V119</f>
        <v>0</v>
      </c>
      <c r="R102" s="18">
        <f>ZAMORA!W121</f>
        <v>4</v>
      </c>
      <c r="S102" s="18">
        <f>PARIS!V121</f>
        <v>4</v>
      </c>
      <c r="T102" s="45">
        <f t="shared" si="7"/>
        <v>8</v>
      </c>
      <c r="U102" s="30">
        <f t="shared" si="9"/>
        <v>49024</v>
      </c>
    </row>
    <row r="103" spans="1:22" ht="18" hidden="1" customHeight="1">
      <c r="A103" s="24">
        <v>103100134</v>
      </c>
      <c r="B103" s="23">
        <f t="shared" si="6"/>
        <v>0</v>
      </c>
      <c r="C103" s="23" t="s">
        <v>59</v>
      </c>
      <c r="D103" s="23">
        <f>'ROSALPI '!T120</f>
        <v>0</v>
      </c>
      <c r="E103" s="23" t="s">
        <v>58</v>
      </c>
      <c r="F103" s="23" t="s">
        <v>57</v>
      </c>
      <c r="G103" s="23">
        <f>ZAMORA!U122</f>
        <v>0</v>
      </c>
      <c r="H103" s="23" t="s">
        <v>58</v>
      </c>
      <c r="I103" s="23" t="s">
        <v>60</v>
      </c>
      <c r="J103" s="23">
        <f>PARIS!T122</f>
        <v>0</v>
      </c>
      <c r="K103" s="22" t="str">
        <f t="shared" si="8"/>
        <v>R0-Z0-P0</v>
      </c>
      <c r="L103" s="22"/>
      <c r="M103" s="22" t="s">
        <v>168</v>
      </c>
      <c r="N103" s="17" t="s">
        <v>432</v>
      </c>
      <c r="O103" s="18" t="e">
        <v>#N/A</v>
      </c>
      <c r="P103" s="33" t="e">
        <v>#N/A</v>
      </c>
      <c r="Q103" s="18">
        <f>'ROSALPI '!V120</f>
        <v>0</v>
      </c>
      <c r="R103" s="18">
        <f>ZAMORA!W122</f>
        <v>0</v>
      </c>
      <c r="S103" s="18">
        <f>PARIS!V122</f>
        <v>0</v>
      </c>
      <c r="T103" s="45">
        <f t="shared" si="7"/>
        <v>0</v>
      </c>
      <c r="U103" s="30">
        <v>0</v>
      </c>
    </row>
    <row r="104" spans="1:22" ht="18" hidden="1" customHeight="1">
      <c r="A104" s="24">
        <v>103100135</v>
      </c>
      <c r="B104" s="23">
        <f t="shared" si="6"/>
        <v>0</v>
      </c>
      <c r="C104" s="23" t="s">
        <v>59</v>
      </c>
      <c r="D104" s="23">
        <f>'ROSALPI '!T121</f>
        <v>0</v>
      </c>
      <c r="E104" s="23" t="s">
        <v>58</v>
      </c>
      <c r="F104" s="23" t="s">
        <v>57</v>
      </c>
      <c r="G104" s="23">
        <f>ZAMORA!U123</f>
        <v>0</v>
      </c>
      <c r="H104" s="23" t="s">
        <v>58</v>
      </c>
      <c r="I104" s="23" t="s">
        <v>60</v>
      </c>
      <c r="J104" s="23">
        <f>PARIS!T123</f>
        <v>0</v>
      </c>
      <c r="K104" s="22" t="str">
        <f t="shared" si="8"/>
        <v>R0-Z0-P0</v>
      </c>
      <c r="L104" s="22"/>
      <c r="M104" s="22" t="s">
        <v>328</v>
      </c>
      <c r="N104" s="18" t="s">
        <v>433</v>
      </c>
      <c r="O104" s="18" t="s">
        <v>520</v>
      </c>
      <c r="P104" s="33">
        <v>10672</v>
      </c>
      <c r="Q104" s="18">
        <f>'ROSALPI '!V121</f>
        <v>0</v>
      </c>
      <c r="R104" s="18">
        <f>ZAMORA!W123</f>
        <v>0</v>
      </c>
      <c r="S104" s="18">
        <f>PARIS!V123</f>
        <v>0</v>
      </c>
      <c r="T104" s="45">
        <f t="shared" si="7"/>
        <v>0</v>
      </c>
      <c r="U104" s="30">
        <f t="shared" si="9"/>
        <v>0</v>
      </c>
    </row>
    <row r="105" spans="1:22" ht="18" hidden="1" customHeight="1">
      <c r="A105" s="24">
        <v>103100136</v>
      </c>
      <c r="B105" s="23">
        <f t="shared" si="6"/>
        <v>0</v>
      </c>
      <c r="C105" s="23" t="s">
        <v>59</v>
      </c>
      <c r="D105" s="23">
        <f>'ROSALPI '!T122</f>
        <v>0</v>
      </c>
      <c r="E105" s="23" t="s">
        <v>58</v>
      </c>
      <c r="F105" s="23" t="s">
        <v>57</v>
      </c>
      <c r="G105" s="23">
        <f>ZAMORA!U124</f>
        <v>0</v>
      </c>
      <c r="H105" s="23" t="s">
        <v>58</v>
      </c>
      <c r="I105" s="23" t="s">
        <v>60</v>
      </c>
      <c r="J105" s="23">
        <f>PARIS!T124</f>
        <v>0</v>
      </c>
      <c r="K105" s="22" t="str">
        <f t="shared" si="8"/>
        <v>R0-Z0-P0</v>
      </c>
      <c r="L105" s="22"/>
      <c r="M105" s="22" t="s">
        <v>509</v>
      </c>
      <c r="N105" s="17" t="s">
        <v>19</v>
      </c>
      <c r="O105" s="18" t="s">
        <v>521</v>
      </c>
      <c r="P105" s="33">
        <v>7525</v>
      </c>
      <c r="Q105" s="18">
        <f>'ROSALPI '!V122</f>
        <v>0</v>
      </c>
      <c r="R105" s="18">
        <f>ZAMORA!W124</f>
        <v>0</v>
      </c>
      <c r="S105" s="18">
        <f>PARIS!V124</f>
        <v>0</v>
      </c>
      <c r="T105" s="45">
        <f t="shared" si="7"/>
        <v>0</v>
      </c>
      <c r="U105" s="30">
        <f t="shared" si="9"/>
        <v>0</v>
      </c>
      <c r="V105" s="30"/>
    </row>
    <row r="106" spans="1:22" ht="18" hidden="1" customHeight="1">
      <c r="A106" s="24">
        <v>103100141</v>
      </c>
      <c r="B106" s="23">
        <f t="shared" si="6"/>
        <v>0</v>
      </c>
      <c r="C106" s="23" t="s">
        <v>59</v>
      </c>
      <c r="D106" s="23">
        <f>'ROSALPI '!T123</f>
        <v>0</v>
      </c>
      <c r="E106" s="23" t="s">
        <v>58</v>
      </c>
      <c r="F106" s="23" t="s">
        <v>57</v>
      </c>
      <c r="G106" s="23">
        <f>ZAMORA!U125</f>
        <v>0</v>
      </c>
      <c r="H106" s="23" t="s">
        <v>58</v>
      </c>
      <c r="I106" s="23" t="s">
        <v>60</v>
      </c>
      <c r="J106" s="23">
        <f>PARIS!T125</f>
        <v>0</v>
      </c>
      <c r="K106" s="22" t="str">
        <f t="shared" si="8"/>
        <v>R0-Z0-P0</v>
      </c>
      <c r="L106" s="22"/>
      <c r="M106" s="22" t="s">
        <v>162</v>
      </c>
      <c r="N106" s="17" t="s">
        <v>433</v>
      </c>
      <c r="O106" s="18" t="s">
        <v>521</v>
      </c>
      <c r="P106" s="33">
        <v>3843</v>
      </c>
      <c r="Q106" s="18">
        <f>'ROSALPI '!V123</f>
        <v>0</v>
      </c>
      <c r="R106" s="18">
        <f>ZAMORA!W125</f>
        <v>0</v>
      </c>
      <c r="S106" s="18">
        <f>PARIS!V125</f>
        <v>0</v>
      </c>
      <c r="T106" s="45">
        <f t="shared" si="7"/>
        <v>0</v>
      </c>
      <c r="U106" s="30">
        <f t="shared" si="9"/>
        <v>0</v>
      </c>
    </row>
    <row r="107" spans="1:22" ht="18" hidden="1" customHeight="1">
      <c r="A107" s="24">
        <v>103100142</v>
      </c>
      <c r="B107" s="23">
        <f t="shared" si="6"/>
        <v>0</v>
      </c>
      <c r="C107" s="23" t="s">
        <v>59</v>
      </c>
      <c r="D107" s="23">
        <f>'ROSALPI '!T124</f>
        <v>0</v>
      </c>
      <c r="E107" s="23" t="s">
        <v>58</v>
      </c>
      <c r="F107" s="23" t="s">
        <v>57</v>
      </c>
      <c r="G107" s="23">
        <f>ZAMORA!U126</f>
        <v>0</v>
      </c>
      <c r="H107" s="23" t="s">
        <v>58</v>
      </c>
      <c r="I107" s="23" t="s">
        <v>60</v>
      </c>
      <c r="J107" s="23">
        <f>PARIS!T126</f>
        <v>0</v>
      </c>
      <c r="K107" s="22" t="str">
        <f t="shared" si="8"/>
        <v>R0-Z0-P0</v>
      </c>
      <c r="L107" s="22"/>
      <c r="M107" s="22" t="s">
        <v>155</v>
      </c>
      <c r="N107" s="16" t="s">
        <v>44</v>
      </c>
      <c r="O107" s="18" t="s">
        <v>522</v>
      </c>
      <c r="P107" s="33">
        <v>703</v>
      </c>
      <c r="Q107" s="18">
        <f>'ROSALPI '!V124</f>
        <v>0</v>
      </c>
      <c r="R107" s="18">
        <f>ZAMORA!W126</f>
        <v>0</v>
      </c>
      <c r="S107" s="18">
        <f>PARIS!V126</f>
        <v>0</v>
      </c>
      <c r="T107" s="45">
        <f t="shared" si="7"/>
        <v>0</v>
      </c>
      <c r="U107" s="30">
        <f t="shared" si="9"/>
        <v>0</v>
      </c>
    </row>
    <row r="108" spans="1:22" ht="18" hidden="1" customHeight="1">
      <c r="A108" s="24">
        <v>103100143</v>
      </c>
      <c r="B108" s="23">
        <f t="shared" si="6"/>
        <v>0</v>
      </c>
      <c r="C108" s="23" t="s">
        <v>59</v>
      </c>
      <c r="D108" s="23">
        <f>'ROSALPI '!T125</f>
        <v>0</v>
      </c>
      <c r="E108" s="23" t="s">
        <v>58</v>
      </c>
      <c r="F108" s="23" t="s">
        <v>57</v>
      </c>
      <c r="G108" s="23">
        <f>ZAMORA!U127</f>
        <v>0</v>
      </c>
      <c r="H108" s="23" t="s">
        <v>58</v>
      </c>
      <c r="I108" s="23" t="s">
        <v>60</v>
      </c>
      <c r="J108" s="23">
        <f>PARIS!T127</f>
        <v>0</v>
      </c>
      <c r="K108" s="22" t="str">
        <f t="shared" si="8"/>
        <v>R0-Z0-P0</v>
      </c>
      <c r="L108" s="22"/>
      <c r="M108" s="22" t="s">
        <v>153</v>
      </c>
      <c r="N108" s="17" t="s">
        <v>44</v>
      </c>
      <c r="O108" s="18" t="s">
        <v>522</v>
      </c>
      <c r="P108" s="33">
        <v>650</v>
      </c>
      <c r="Q108" s="18">
        <f>'ROSALPI '!V125</f>
        <v>0</v>
      </c>
      <c r="R108" s="18">
        <f>ZAMORA!W127</f>
        <v>0</v>
      </c>
      <c r="S108" s="18">
        <f>PARIS!V127</f>
        <v>0</v>
      </c>
      <c r="T108" s="45">
        <f t="shared" si="7"/>
        <v>0</v>
      </c>
      <c r="U108" s="30">
        <v>0</v>
      </c>
    </row>
    <row r="109" spans="1:22" ht="18" hidden="1" customHeight="1">
      <c r="A109" s="24">
        <v>103100144</v>
      </c>
      <c r="B109" s="23">
        <f t="shared" si="6"/>
        <v>0</v>
      </c>
      <c r="C109" s="23" t="s">
        <v>59</v>
      </c>
      <c r="D109" s="23">
        <f>'ROSALPI '!T126</f>
        <v>0</v>
      </c>
      <c r="E109" s="23" t="s">
        <v>58</v>
      </c>
      <c r="F109" s="23" t="s">
        <v>57</v>
      </c>
      <c r="G109" s="23">
        <f>ZAMORA!U128</f>
        <v>0</v>
      </c>
      <c r="H109" s="23" t="s">
        <v>58</v>
      </c>
      <c r="I109" s="23" t="s">
        <v>60</v>
      </c>
      <c r="J109" s="23">
        <f>PARIS!T128</f>
        <v>0</v>
      </c>
      <c r="K109" s="22" t="str">
        <f t="shared" si="8"/>
        <v>R0-Z0-P0</v>
      </c>
      <c r="L109" s="22"/>
      <c r="M109" s="22" t="s">
        <v>466</v>
      </c>
      <c r="N109" s="17" t="s">
        <v>44</v>
      </c>
      <c r="O109" s="18" t="s">
        <v>522</v>
      </c>
      <c r="P109" s="33">
        <v>3800</v>
      </c>
      <c r="Q109" s="18">
        <f>'ROSALPI '!V126</f>
        <v>0</v>
      </c>
      <c r="R109" s="18">
        <f>ZAMORA!W128</f>
        <v>0</v>
      </c>
      <c r="S109" s="18">
        <f>PARIS!V128</f>
        <v>0</v>
      </c>
      <c r="T109" s="45">
        <f t="shared" si="7"/>
        <v>0</v>
      </c>
      <c r="U109" s="30">
        <v>0</v>
      </c>
    </row>
    <row r="110" spans="1:22" ht="18" hidden="1" customHeight="1">
      <c r="A110" s="24">
        <v>103100147</v>
      </c>
      <c r="B110" s="23">
        <f t="shared" si="6"/>
        <v>0</v>
      </c>
      <c r="C110" s="23" t="s">
        <v>59</v>
      </c>
      <c r="D110" s="23">
        <f>'ROSALPI '!T127</f>
        <v>0</v>
      </c>
      <c r="E110" s="23" t="s">
        <v>58</v>
      </c>
      <c r="F110" s="23" t="s">
        <v>57</v>
      </c>
      <c r="G110" s="23">
        <f>ZAMORA!U129</f>
        <v>0</v>
      </c>
      <c r="H110" s="23" t="s">
        <v>58</v>
      </c>
      <c r="I110" s="23" t="s">
        <v>60</v>
      </c>
      <c r="J110" s="23">
        <f>PARIS!T129</f>
        <v>0</v>
      </c>
      <c r="K110" s="22" t="str">
        <f t="shared" si="8"/>
        <v>R0-Z0-P0</v>
      </c>
      <c r="L110" s="22"/>
      <c r="M110" s="22" t="s">
        <v>460</v>
      </c>
      <c r="N110" s="17" t="s">
        <v>44</v>
      </c>
      <c r="O110" s="18" t="s">
        <v>522</v>
      </c>
      <c r="P110" s="33">
        <v>3850</v>
      </c>
      <c r="Q110" s="18">
        <f>'ROSALPI '!V127</f>
        <v>0</v>
      </c>
      <c r="R110" s="18">
        <f>ZAMORA!W129</f>
        <v>0</v>
      </c>
      <c r="S110" s="18">
        <f>PARIS!V129</f>
        <v>0</v>
      </c>
      <c r="T110" s="45">
        <f t="shared" si="7"/>
        <v>0</v>
      </c>
      <c r="U110" s="30">
        <v>0</v>
      </c>
    </row>
    <row r="111" spans="1:22" ht="18" hidden="1" customHeight="1">
      <c r="A111" s="24">
        <v>103100148</v>
      </c>
      <c r="B111" s="23">
        <f t="shared" si="6"/>
        <v>0</v>
      </c>
      <c r="C111" s="23" t="s">
        <v>59</v>
      </c>
      <c r="D111" s="23">
        <f>'ROSALPI '!T128</f>
        <v>0</v>
      </c>
      <c r="E111" s="23" t="s">
        <v>58</v>
      </c>
      <c r="F111" s="23" t="s">
        <v>57</v>
      </c>
      <c r="G111" s="23">
        <f>ZAMORA!U130</f>
        <v>0</v>
      </c>
      <c r="H111" s="23" t="s">
        <v>58</v>
      </c>
      <c r="I111" s="23" t="s">
        <v>60</v>
      </c>
      <c r="J111" s="23">
        <f>PARIS!T130</f>
        <v>0</v>
      </c>
      <c r="K111" s="22" t="str">
        <f t="shared" si="8"/>
        <v>R0-Z0-P0</v>
      </c>
      <c r="L111" s="22"/>
      <c r="M111" s="22" t="s">
        <v>461</v>
      </c>
      <c r="N111" s="18" t="s">
        <v>44</v>
      </c>
      <c r="O111" s="18" t="s">
        <v>522</v>
      </c>
      <c r="P111" s="33">
        <v>3713</v>
      </c>
      <c r="Q111" s="18">
        <f>'ROSALPI '!V128</f>
        <v>0</v>
      </c>
      <c r="R111" s="18">
        <f>ZAMORA!W130</f>
        <v>0</v>
      </c>
      <c r="S111" s="18">
        <f>PARIS!V130</f>
        <v>0</v>
      </c>
      <c r="T111" s="45">
        <f t="shared" si="7"/>
        <v>0</v>
      </c>
      <c r="U111" s="30">
        <v>0</v>
      </c>
    </row>
    <row r="112" spans="1:22" ht="18" hidden="1" customHeight="1">
      <c r="A112" s="24">
        <v>103100149</v>
      </c>
      <c r="B112" s="23">
        <f t="shared" si="6"/>
        <v>0</v>
      </c>
      <c r="C112" s="23" t="s">
        <v>59</v>
      </c>
      <c r="D112" s="23">
        <f>'ROSALPI '!T129</f>
        <v>0</v>
      </c>
      <c r="E112" s="23" t="s">
        <v>58</v>
      </c>
      <c r="F112" s="23" t="s">
        <v>57</v>
      </c>
      <c r="G112" s="23">
        <f>ZAMORA!U131</f>
        <v>0</v>
      </c>
      <c r="H112" s="23" t="s">
        <v>58</v>
      </c>
      <c r="I112" s="23" t="s">
        <v>60</v>
      </c>
      <c r="J112" s="23">
        <f>PARIS!T131</f>
        <v>0</v>
      </c>
      <c r="K112" s="22" t="str">
        <f t="shared" si="8"/>
        <v>R0-Z0-P0</v>
      </c>
      <c r="L112" s="22"/>
      <c r="M112" s="22" t="s">
        <v>306</v>
      </c>
      <c r="N112" s="18" t="s">
        <v>44</v>
      </c>
      <c r="O112" s="18" t="s">
        <v>520</v>
      </c>
      <c r="P112" s="33">
        <v>5234</v>
      </c>
      <c r="Q112" s="18">
        <f>'ROSALPI '!V129</f>
        <v>0</v>
      </c>
      <c r="R112" s="18">
        <f>ZAMORA!W131</f>
        <v>0</v>
      </c>
      <c r="S112" s="18">
        <f>PARIS!V131</f>
        <v>0</v>
      </c>
      <c r="T112" s="45">
        <f t="shared" si="7"/>
        <v>0</v>
      </c>
      <c r="U112" s="30">
        <v>0</v>
      </c>
    </row>
    <row r="113" spans="1:22" ht="18" hidden="1" customHeight="1">
      <c r="A113" s="24">
        <v>103100150</v>
      </c>
      <c r="B113" s="23">
        <f t="shared" si="6"/>
        <v>0</v>
      </c>
      <c r="C113" s="23" t="s">
        <v>59</v>
      </c>
      <c r="D113" s="23">
        <f>'ROSALPI '!T130</f>
        <v>0</v>
      </c>
      <c r="E113" s="23" t="s">
        <v>58</v>
      </c>
      <c r="F113" s="23" t="s">
        <v>57</v>
      </c>
      <c r="G113" s="23">
        <f>ZAMORA!U132</f>
        <v>0</v>
      </c>
      <c r="H113" s="23" t="s">
        <v>58</v>
      </c>
      <c r="I113" s="23" t="s">
        <v>60</v>
      </c>
      <c r="J113" s="23">
        <f>PARIS!T132</f>
        <v>0</v>
      </c>
      <c r="K113" s="22" t="str">
        <f t="shared" si="8"/>
        <v>R0-Z0-P0</v>
      </c>
      <c r="L113" s="22"/>
      <c r="M113" s="22" t="s">
        <v>113</v>
      </c>
      <c r="N113" s="18" t="s">
        <v>44</v>
      </c>
      <c r="O113" s="18" t="s">
        <v>523</v>
      </c>
      <c r="P113" s="33">
        <v>59</v>
      </c>
      <c r="Q113" s="18">
        <f>'ROSALPI '!V130</f>
        <v>0</v>
      </c>
      <c r="R113" s="18">
        <f>ZAMORA!W132</f>
        <v>0</v>
      </c>
      <c r="S113" s="18">
        <f>PARIS!V132</f>
        <v>0</v>
      </c>
      <c r="T113" s="45">
        <f t="shared" si="7"/>
        <v>0</v>
      </c>
      <c r="U113" s="30">
        <f t="shared" si="9"/>
        <v>0</v>
      </c>
    </row>
    <row r="114" spans="1:22" ht="18" hidden="1" customHeight="1">
      <c r="A114" s="24">
        <v>103100151</v>
      </c>
      <c r="B114" s="23">
        <f t="shared" si="6"/>
        <v>40</v>
      </c>
      <c r="C114" s="23" t="s">
        <v>59</v>
      </c>
      <c r="D114" s="23">
        <f>'ROSALPI '!T131</f>
        <v>0</v>
      </c>
      <c r="E114" s="23" t="s">
        <v>58</v>
      </c>
      <c r="F114" s="23" t="s">
        <v>57</v>
      </c>
      <c r="G114" s="23">
        <f>ZAMORA!U133</f>
        <v>40</v>
      </c>
      <c r="H114" s="23" t="s">
        <v>58</v>
      </c>
      <c r="I114" s="23" t="s">
        <v>60</v>
      </c>
      <c r="J114" s="23">
        <f>PARIS!T133</f>
        <v>0</v>
      </c>
      <c r="K114" s="22" t="str">
        <f t="shared" si="8"/>
        <v>R0-Z40-P0</v>
      </c>
      <c r="L114" s="22"/>
      <c r="M114" s="56" t="s">
        <v>112</v>
      </c>
      <c r="N114" s="17" t="s">
        <v>44</v>
      </c>
      <c r="O114" s="18" t="s">
        <v>522</v>
      </c>
      <c r="P114" s="33">
        <v>643</v>
      </c>
      <c r="Q114" s="18">
        <f>'ROSALPI '!V131</f>
        <v>0</v>
      </c>
      <c r="R114" s="18">
        <f>ZAMORA!W133</f>
        <v>40</v>
      </c>
      <c r="S114" s="18">
        <f>PARIS!V133</f>
        <v>0</v>
      </c>
      <c r="T114" s="45">
        <f t="shared" si="7"/>
        <v>40</v>
      </c>
      <c r="U114" s="30">
        <f t="shared" si="9"/>
        <v>25720</v>
      </c>
    </row>
    <row r="115" spans="1:22" ht="18" hidden="1" customHeight="1">
      <c r="A115" s="24">
        <v>103100152</v>
      </c>
      <c r="B115" s="23">
        <f t="shared" si="6"/>
        <v>0</v>
      </c>
      <c r="C115" s="23" t="s">
        <v>59</v>
      </c>
      <c r="D115" s="23">
        <f>'ROSALPI '!T132</f>
        <v>0</v>
      </c>
      <c r="E115" s="23" t="s">
        <v>58</v>
      </c>
      <c r="F115" s="23" t="s">
        <v>57</v>
      </c>
      <c r="G115" s="23">
        <f>ZAMORA!U134</f>
        <v>0</v>
      </c>
      <c r="H115" s="23" t="s">
        <v>58</v>
      </c>
      <c r="I115" s="23" t="s">
        <v>60</v>
      </c>
      <c r="J115" s="23">
        <f>PARIS!T134</f>
        <v>0</v>
      </c>
      <c r="K115" s="22" t="str">
        <f t="shared" si="8"/>
        <v>R0-Z0-P0</v>
      </c>
      <c r="L115" s="22"/>
      <c r="M115" s="22" t="s">
        <v>88</v>
      </c>
      <c r="N115" s="17" t="s">
        <v>434</v>
      </c>
      <c r="O115" s="18" t="s">
        <v>522</v>
      </c>
      <c r="P115" s="33">
        <v>4610</v>
      </c>
      <c r="Q115" s="18">
        <f>'ROSALPI '!V132</f>
        <v>0</v>
      </c>
      <c r="R115" s="18">
        <f>ZAMORA!W134</f>
        <v>0</v>
      </c>
      <c r="S115" s="18">
        <f>PARIS!V134</f>
        <v>0</v>
      </c>
      <c r="T115" s="45">
        <f t="shared" si="7"/>
        <v>0</v>
      </c>
      <c r="U115" s="30">
        <f t="shared" si="9"/>
        <v>0</v>
      </c>
    </row>
    <row r="116" spans="1:22" ht="18" hidden="1" customHeight="1">
      <c r="A116" s="24">
        <v>103100153</v>
      </c>
      <c r="B116" s="23">
        <f t="shared" si="6"/>
        <v>0</v>
      </c>
      <c r="C116" s="23" t="s">
        <v>59</v>
      </c>
      <c r="D116" s="23">
        <f>'ROSALPI '!T133</f>
        <v>0</v>
      </c>
      <c r="E116" s="23" t="s">
        <v>58</v>
      </c>
      <c r="F116" s="23" t="s">
        <v>57</v>
      </c>
      <c r="G116" s="23">
        <f>ZAMORA!U135</f>
        <v>0</v>
      </c>
      <c r="H116" s="23" t="s">
        <v>58</v>
      </c>
      <c r="I116" s="23" t="s">
        <v>60</v>
      </c>
      <c r="J116" s="23">
        <f>PARIS!T135</f>
        <v>0</v>
      </c>
      <c r="K116" s="22" t="str">
        <f t="shared" si="8"/>
        <v>R0-Z0-P0</v>
      </c>
      <c r="L116" s="22"/>
      <c r="M116" s="22" t="s">
        <v>89</v>
      </c>
      <c r="N116" s="17" t="s">
        <v>44</v>
      </c>
      <c r="O116" s="18" t="s">
        <v>522</v>
      </c>
      <c r="P116" s="33">
        <v>354</v>
      </c>
      <c r="Q116" s="18">
        <f>'ROSALPI '!V133</f>
        <v>0</v>
      </c>
      <c r="R116" s="18">
        <f>ZAMORA!W135</f>
        <v>0</v>
      </c>
      <c r="S116" s="18">
        <f>PARIS!V135</f>
        <v>0</v>
      </c>
      <c r="T116" s="45">
        <f t="shared" si="7"/>
        <v>0</v>
      </c>
      <c r="U116" s="30">
        <f t="shared" si="9"/>
        <v>0</v>
      </c>
    </row>
    <row r="117" spans="1:22" ht="18" hidden="1" customHeight="1">
      <c r="A117" s="24">
        <v>103100154</v>
      </c>
      <c r="B117" s="23">
        <f t="shared" si="6"/>
        <v>0</v>
      </c>
      <c r="C117" s="23" t="s">
        <v>59</v>
      </c>
      <c r="D117" s="23">
        <f>'ROSALPI '!T134</f>
        <v>0</v>
      </c>
      <c r="E117" s="23" t="s">
        <v>58</v>
      </c>
      <c r="F117" s="23" t="s">
        <v>57</v>
      </c>
      <c r="G117" s="23">
        <f>ZAMORA!U136</f>
        <v>0</v>
      </c>
      <c r="H117" s="23" t="s">
        <v>58</v>
      </c>
      <c r="I117" s="23" t="s">
        <v>60</v>
      </c>
      <c r="J117" s="23">
        <f>PARIS!T136</f>
        <v>0</v>
      </c>
      <c r="K117" s="22" t="str">
        <f t="shared" si="8"/>
        <v>R0-Z0-P0</v>
      </c>
      <c r="L117" s="22"/>
      <c r="M117" s="22" t="s">
        <v>358</v>
      </c>
      <c r="N117" s="17" t="s">
        <v>44</v>
      </c>
      <c r="O117" s="18" t="e">
        <v>#N/A</v>
      </c>
      <c r="P117" s="33" t="e">
        <v>#N/A</v>
      </c>
      <c r="Q117" s="18">
        <f>'ROSALPI '!V134</f>
        <v>0</v>
      </c>
      <c r="R117" s="18">
        <f>ZAMORA!W136</f>
        <v>0</v>
      </c>
      <c r="S117" s="18">
        <f>PARIS!V136</f>
        <v>0</v>
      </c>
      <c r="T117" s="45">
        <f t="shared" si="7"/>
        <v>0</v>
      </c>
      <c r="U117" s="30" t="e">
        <f t="shared" si="9"/>
        <v>#N/A</v>
      </c>
    </row>
    <row r="118" spans="1:22" ht="18" hidden="1" customHeight="1">
      <c r="A118" s="24">
        <v>103100155</v>
      </c>
      <c r="B118" s="23">
        <f t="shared" si="6"/>
        <v>0</v>
      </c>
      <c r="C118" s="23" t="s">
        <v>59</v>
      </c>
      <c r="D118" s="23">
        <f>'ROSALPI '!T135</f>
        <v>0</v>
      </c>
      <c r="E118" s="23" t="s">
        <v>58</v>
      </c>
      <c r="F118" s="23" t="s">
        <v>57</v>
      </c>
      <c r="G118" s="23">
        <f>ZAMORA!U137</f>
        <v>0</v>
      </c>
      <c r="H118" s="23" t="s">
        <v>58</v>
      </c>
      <c r="I118" s="23" t="s">
        <v>60</v>
      </c>
      <c r="J118" s="23">
        <f>PARIS!T137</f>
        <v>0</v>
      </c>
      <c r="K118" s="22" t="str">
        <f t="shared" si="8"/>
        <v>R0-Z0-P0</v>
      </c>
      <c r="L118" s="22"/>
      <c r="M118" s="22" t="s">
        <v>79</v>
      </c>
      <c r="N118" s="17" t="s">
        <v>425</v>
      </c>
      <c r="O118" s="18" t="s">
        <v>520</v>
      </c>
      <c r="P118" s="33">
        <v>4389</v>
      </c>
      <c r="Q118" s="18">
        <f>'ROSALPI '!V135</f>
        <v>0</v>
      </c>
      <c r="R118" s="18">
        <f>ZAMORA!W137</f>
        <v>0</v>
      </c>
      <c r="S118" s="18">
        <f>PARIS!V137</f>
        <v>0</v>
      </c>
      <c r="T118" s="45">
        <f t="shared" si="7"/>
        <v>0</v>
      </c>
      <c r="U118" s="30">
        <f t="shared" si="9"/>
        <v>0</v>
      </c>
    </row>
    <row r="119" spans="1:22" ht="18" hidden="1" customHeight="1">
      <c r="A119" s="24">
        <v>103100156</v>
      </c>
      <c r="B119" s="23">
        <f t="shared" si="6"/>
        <v>50</v>
      </c>
      <c r="C119" s="23" t="s">
        <v>59</v>
      </c>
      <c r="D119" s="23">
        <f>'ROSALPI '!T136</f>
        <v>0</v>
      </c>
      <c r="E119" s="23" t="s">
        <v>58</v>
      </c>
      <c r="F119" s="23" t="s">
        <v>57</v>
      </c>
      <c r="G119" s="23">
        <f>ZAMORA!U138</f>
        <v>50</v>
      </c>
      <c r="H119" s="23" t="s">
        <v>58</v>
      </c>
      <c r="I119" s="23" t="s">
        <v>60</v>
      </c>
      <c r="J119" s="23">
        <f>PARIS!T138</f>
        <v>0</v>
      </c>
      <c r="K119" s="22" t="str">
        <f t="shared" si="8"/>
        <v>R0-Z50-P0</v>
      </c>
      <c r="L119" s="22"/>
      <c r="M119" s="22" t="s">
        <v>78</v>
      </c>
      <c r="N119" s="18" t="s">
        <v>44</v>
      </c>
      <c r="O119" s="18" t="s">
        <v>521</v>
      </c>
      <c r="P119" s="33">
        <v>168</v>
      </c>
      <c r="Q119" s="18">
        <f>'ROSALPI '!V136</f>
        <v>0</v>
      </c>
      <c r="R119" s="18">
        <f>ZAMORA!W138</f>
        <v>50</v>
      </c>
      <c r="S119" s="18">
        <f>PARIS!V138</f>
        <v>0</v>
      </c>
      <c r="T119" s="45">
        <f t="shared" si="7"/>
        <v>50</v>
      </c>
      <c r="U119" s="30">
        <f t="shared" si="9"/>
        <v>8400</v>
      </c>
    </row>
    <row r="120" spans="1:22" ht="18" hidden="1" customHeight="1">
      <c r="A120" s="24">
        <v>103100157</v>
      </c>
      <c r="B120" s="23">
        <f t="shared" si="6"/>
        <v>0</v>
      </c>
      <c r="C120" s="23" t="s">
        <v>59</v>
      </c>
      <c r="D120" s="23">
        <f>'ROSALPI '!T137</f>
        <v>0</v>
      </c>
      <c r="E120" s="23" t="s">
        <v>58</v>
      </c>
      <c r="F120" s="23" t="s">
        <v>57</v>
      </c>
      <c r="G120" s="23">
        <f>ZAMORA!U139</f>
        <v>0</v>
      </c>
      <c r="H120" s="23" t="s">
        <v>58</v>
      </c>
      <c r="I120" s="23" t="s">
        <v>60</v>
      </c>
      <c r="J120" s="23">
        <f>PARIS!T139</f>
        <v>0</v>
      </c>
      <c r="K120" s="22" t="str">
        <f t="shared" si="8"/>
        <v>R0-Z0-P0</v>
      </c>
      <c r="L120" s="22"/>
      <c r="M120" s="22" t="s">
        <v>421</v>
      </c>
      <c r="N120" s="16" t="s">
        <v>44</v>
      </c>
      <c r="O120" s="18" t="e">
        <v>#N/A</v>
      </c>
      <c r="P120" s="33" t="e">
        <v>#N/A</v>
      </c>
      <c r="Q120" s="18">
        <f>'ROSALPI '!V137</f>
        <v>0</v>
      </c>
      <c r="R120" s="18">
        <f>ZAMORA!W139</f>
        <v>0</v>
      </c>
      <c r="S120" s="18">
        <f>PARIS!V139</f>
        <v>0</v>
      </c>
      <c r="T120" s="45">
        <f t="shared" si="7"/>
        <v>0</v>
      </c>
      <c r="U120" s="30">
        <v>0</v>
      </c>
    </row>
    <row r="121" spans="1:22" ht="18" hidden="1" customHeight="1">
      <c r="A121" s="24">
        <v>103100158</v>
      </c>
      <c r="B121" s="23">
        <f t="shared" si="6"/>
        <v>10</v>
      </c>
      <c r="C121" s="23" t="s">
        <v>59</v>
      </c>
      <c r="D121" s="23">
        <f>'ROSALPI '!T138</f>
        <v>0</v>
      </c>
      <c r="E121" s="23" t="s">
        <v>58</v>
      </c>
      <c r="F121" s="23" t="s">
        <v>57</v>
      </c>
      <c r="G121" s="23">
        <f>ZAMORA!U140</f>
        <v>0</v>
      </c>
      <c r="H121" s="23" t="s">
        <v>58</v>
      </c>
      <c r="I121" s="23" t="s">
        <v>60</v>
      </c>
      <c r="J121" s="23">
        <f>PARIS!T140</f>
        <v>10</v>
      </c>
      <c r="K121" s="22" t="str">
        <f t="shared" si="8"/>
        <v>R0-Z0-P10</v>
      </c>
      <c r="L121" s="22"/>
      <c r="M121" s="22" t="s">
        <v>233</v>
      </c>
      <c r="N121" s="18" t="s">
        <v>425</v>
      </c>
      <c r="O121" s="18" t="s">
        <v>520</v>
      </c>
      <c r="P121" s="33">
        <v>7392</v>
      </c>
      <c r="Q121" s="18">
        <f>'ROSALPI '!V138</f>
        <v>0</v>
      </c>
      <c r="R121" s="18">
        <f>ZAMORA!W140</f>
        <v>0</v>
      </c>
      <c r="S121" s="18">
        <f>PARIS!V140</f>
        <v>10</v>
      </c>
      <c r="T121" s="45">
        <f t="shared" si="7"/>
        <v>10</v>
      </c>
      <c r="U121" s="30">
        <f t="shared" si="9"/>
        <v>73920</v>
      </c>
    </row>
    <row r="122" spans="1:22" ht="18" hidden="1" customHeight="1">
      <c r="A122" s="24">
        <v>103100159</v>
      </c>
      <c r="B122" s="23">
        <f t="shared" si="6"/>
        <v>0</v>
      </c>
      <c r="C122" s="23" t="s">
        <v>59</v>
      </c>
      <c r="D122" s="23">
        <f>'ROSALPI '!T139</f>
        <v>0</v>
      </c>
      <c r="E122" s="23" t="s">
        <v>58</v>
      </c>
      <c r="F122" s="23" t="s">
        <v>57</v>
      </c>
      <c r="G122" s="23">
        <f>ZAMORA!U141</f>
        <v>0</v>
      </c>
      <c r="H122" s="23" t="s">
        <v>58</v>
      </c>
      <c r="I122" s="23" t="s">
        <v>60</v>
      </c>
      <c r="J122" s="23">
        <f>PARIS!T141</f>
        <v>0</v>
      </c>
      <c r="K122" s="22" t="str">
        <f t="shared" si="8"/>
        <v>R0-Z0-P0</v>
      </c>
      <c r="L122" s="22"/>
      <c r="M122" s="22" t="s">
        <v>199</v>
      </c>
      <c r="N122" s="18" t="s">
        <v>44</v>
      </c>
      <c r="O122" s="18" t="s">
        <v>521</v>
      </c>
      <c r="P122" s="33">
        <v>77</v>
      </c>
      <c r="Q122" s="18">
        <f>'ROSALPI '!V139</f>
        <v>0</v>
      </c>
      <c r="R122" s="18">
        <f>ZAMORA!W141</f>
        <v>0</v>
      </c>
      <c r="S122" s="18">
        <f>PARIS!V141</f>
        <v>0</v>
      </c>
      <c r="T122" s="45">
        <f t="shared" si="7"/>
        <v>0</v>
      </c>
      <c r="U122" s="30">
        <f t="shared" si="9"/>
        <v>0</v>
      </c>
    </row>
    <row r="123" spans="1:22" ht="18" hidden="1" customHeight="1">
      <c r="A123" s="24">
        <v>103100160</v>
      </c>
      <c r="B123" s="23">
        <f t="shared" si="6"/>
        <v>0</v>
      </c>
      <c r="C123" s="23" t="s">
        <v>59</v>
      </c>
      <c r="D123" s="23">
        <f>'ROSALPI '!T140</f>
        <v>0</v>
      </c>
      <c r="E123" s="23" t="s">
        <v>58</v>
      </c>
      <c r="F123" s="23" t="s">
        <v>57</v>
      </c>
      <c r="G123" s="23">
        <f>ZAMORA!U142</f>
        <v>0</v>
      </c>
      <c r="H123" s="23" t="s">
        <v>58</v>
      </c>
      <c r="I123" s="23" t="s">
        <v>60</v>
      </c>
      <c r="J123" s="23">
        <f>PARIS!T142</f>
        <v>0</v>
      </c>
      <c r="K123" s="22" t="str">
        <f t="shared" si="8"/>
        <v>R0-Z0-P0</v>
      </c>
      <c r="L123" s="22"/>
      <c r="M123" s="22" t="s">
        <v>303</v>
      </c>
      <c r="N123" s="18" t="s">
        <v>44</v>
      </c>
      <c r="O123" s="18" t="s">
        <v>522</v>
      </c>
      <c r="P123" s="33">
        <v>931</v>
      </c>
      <c r="Q123" s="18">
        <f>'ROSALPI '!V140</f>
        <v>0</v>
      </c>
      <c r="R123" s="18">
        <f>ZAMORA!W142</f>
        <v>0</v>
      </c>
      <c r="S123" s="18">
        <f>PARIS!V142</f>
        <v>0</v>
      </c>
      <c r="T123" s="45">
        <f t="shared" si="7"/>
        <v>0</v>
      </c>
      <c r="U123" s="30">
        <f t="shared" si="9"/>
        <v>0</v>
      </c>
    </row>
    <row r="124" spans="1:22" ht="18" hidden="1" customHeight="1">
      <c r="A124" s="24">
        <v>103100162</v>
      </c>
      <c r="B124" s="23">
        <f t="shared" si="6"/>
        <v>0</v>
      </c>
      <c r="C124" s="23" t="s">
        <v>59</v>
      </c>
      <c r="D124" s="23">
        <f>'ROSALPI '!T141</f>
        <v>0</v>
      </c>
      <c r="E124" s="23" t="s">
        <v>58</v>
      </c>
      <c r="F124" s="23" t="s">
        <v>57</v>
      </c>
      <c r="G124" s="23">
        <f>ZAMORA!U143</f>
        <v>0</v>
      </c>
      <c r="H124" s="23" t="s">
        <v>58</v>
      </c>
      <c r="I124" s="23" t="s">
        <v>60</v>
      </c>
      <c r="J124" s="23">
        <f>PARIS!T143</f>
        <v>0</v>
      </c>
      <c r="K124" s="22" t="str">
        <f t="shared" si="8"/>
        <v>R0-Z0-P0</v>
      </c>
      <c r="L124" s="22"/>
      <c r="M124" s="22" t="s">
        <v>270</v>
      </c>
      <c r="N124" s="18" t="s">
        <v>44</v>
      </c>
      <c r="O124" s="18" t="s">
        <v>522</v>
      </c>
      <c r="P124" s="33">
        <v>1875</v>
      </c>
      <c r="Q124" s="18">
        <f>'ROSALPI '!V141</f>
        <v>0</v>
      </c>
      <c r="R124" s="18">
        <f>ZAMORA!W143</f>
        <v>0</v>
      </c>
      <c r="S124" s="18">
        <f>PARIS!V143</f>
        <v>0</v>
      </c>
      <c r="T124" s="45">
        <f t="shared" si="7"/>
        <v>0</v>
      </c>
      <c r="U124" s="30">
        <v>0</v>
      </c>
    </row>
    <row r="125" spans="1:22" ht="18" hidden="1" customHeight="1">
      <c r="A125" s="24">
        <v>103100163</v>
      </c>
      <c r="B125" s="23">
        <f t="shared" si="6"/>
        <v>100</v>
      </c>
      <c r="C125" s="23" t="s">
        <v>59</v>
      </c>
      <c r="D125" s="23">
        <f>'ROSALPI '!T142</f>
        <v>0</v>
      </c>
      <c r="E125" s="23" t="s">
        <v>58</v>
      </c>
      <c r="F125" s="23" t="s">
        <v>57</v>
      </c>
      <c r="G125" s="23">
        <f>ZAMORA!U144</f>
        <v>100</v>
      </c>
      <c r="H125" s="23" t="s">
        <v>58</v>
      </c>
      <c r="I125" s="23" t="s">
        <v>60</v>
      </c>
      <c r="J125" s="23">
        <f>PARIS!T144</f>
        <v>0</v>
      </c>
      <c r="K125" s="22" t="str">
        <f t="shared" si="8"/>
        <v>R0-Z100-P0</v>
      </c>
      <c r="L125" s="22"/>
      <c r="M125" s="22" t="s">
        <v>87</v>
      </c>
      <c r="N125" s="16" t="s">
        <v>44</v>
      </c>
      <c r="O125" s="18" t="s">
        <v>521</v>
      </c>
      <c r="P125" s="33">
        <v>217</v>
      </c>
      <c r="Q125" s="18">
        <f>'ROSALPI '!V142</f>
        <v>0</v>
      </c>
      <c r="R125" s="18">
        <f>ZAMORA!W144</f>
        <v>100</v>
      </c>
      <c r="S125" s="18">
        <f>PARIS!V144</f>
        <v>0</v>
      </c>
      <c r="T125" s="45">
        <f t="shared" si="7"/>
        <v>100</v>
      </c>
      <c r="U125" s="30">
        <f t="shared" si="9"/>
        <v>21700</v>
      </c>
    </row>
    <row r="126" spans="1:22" ht="18" hidden="1" customHeight="1">
      <c r="A126" s="24">
        <v>103100171</v>
      </c>
      <c r="B126" s="23">
        <f t="shared" si="6"/>
        <v>23200</v>
      </c>
      <c r="C126" s="23" t="s">
        <v>59</v>
      </c>
      <c r="D126" s="23">
        <f>'ROSALPI '!T143</f>
        <v>0</v>
      </c>
      <c r="E126" s="23" t="s">
        <v>58</v>
      </c>
      <c r="F126" s="23" t="s">
        <v>57</v>
      </c>
      <c r="G126" s="23">
        <f>ZAMORA!U145</f>
        <v>10000</v>
      </c>
      <c r="H126" s="23" t="s">
        <v>58</v>
      </c>
      <c r="I126" s="23" t="s">
        <v>60</v>
      </c>
      <c r="J126" s="23">
        <f>PARIS!T145</f>
        <v>13200</v>
      </c>
      <c r="K126" s="22" t="str">
        <f t="shared" si="8"/>
        <v>R0-Z10000-P13200</v>
      </c>
      <c r="L126" s="22"/>
      <c r="M126" s="22" t="s">
        <v>126</v>
      </c>
      <c r="N126" s="18" t="s">
        <v>44</v>
      </c>
      <c r="O126" s="18" t="s">
        <v>522</v>
      </c>
      <c r="P126" s="33">
        <v>71</v>
      </c>
      <c r="Q126" s="18">
        <f>'ROSALPI '!V143</f>
        <v>0</v>
      </c>
      <c r="R126" s="18">
        <f>ZAMORA!W145</f>
        <v>10000</v>
      </c>
      <c r="S126" s="18">
        <f>PARIS!V145</f>
        <v>13200</v>
      </c>
      <c r="T126" s="45">
        <f t="shared" si="7"/>
        <v>23200</v>
      </c>
      <c r="U126" s="30">
        <f t="shared" si="9"/>
        <v>1647200</v>
      </c>
    </row>
    <row r="127" spans="1:22" ht="18" hidden="1" customHeight="1">
      <c r="A127" s="24">
        <v>103100172</v>
      </c>
      <c r="B127" s="23">
        <f t="shared" si="6"/>
        <v>5500</v>
      </c>
      <c r="C127" s="23" t="s">
        <v>59</v>
      </c>
      <c r="D127" s="23">
        <f>'ROSALPI '!T144</f>
        <v>0</v>
      </c>
      <c r="E127" s="23" t="s">
        <v>58</v>
      </c>
      <c r="F127" s="23" t="s">
        <v>57</v>
      </c>
      <c r="G127" s="23">
        <f>ZAMORA!U146</f>
        <v>3000</v>
      </c>
      <c r="H127" s="23" t="s">
        <v>58</v>
      </c>
      <c r="I127" s="23" t="s">
        <v>60</v>
      </c>
      <c r="J127" s="23">
        <f>PARIS!T146</f>
        <v>2500</v>
      </c>
      <c r="K127" s="22" t="str">
        <f t="shared" si="8"/>
        <v>R0-Z3000-P2500</v>
      </c>
      <c r="L127" s="22"/>
      <c r="M127" s="22" t="s">
        <v>127</v>
      </c>
      <c r="N127" s="17" t="s">
        <v>44</v>
      </c>
      <c r="O127" s="18" t="s">
        <v>521</v>
      </c>
      <c r="P127" s="33">
        <v>119</v>
      </c>
      <c r="Q127" s="18">
        <f>'ROSALPI '!V144</f>
        <v>0</v>
      </c>
      <c r="R127" s="18">
        <f>ZAMORA!W146</f>
        <v>3000</v>
      </c>
      <c r="S127" s="18">
        <f>PARIS!V146</f>
        <v>2500</v>
      </c>
      <c r="T127" s="45">
        <f t="shared" si="7"/>
        <v>5500</v>
      </c>
      <c r="U127" s="30">
        <f t="shared" si="9"/>
        <v>654500</v>
      </c>
      <c r="V127" s="30"/>
    </row>
    <row r="128" spans="1:22" ht="18" hidden="1" customHeight="1">
      <c r="A128" s="24">
        <v>103100173</v>
      </c>
      <c r="B128" s="23">
        <f t="shared" si="6"/>
        <v>120</v>
      </c>
      <c r="C128" s="23" t="s">
        <v>59</v>
      </c>
      <c r="D128" s="23">
        <f>'ROSALPI '!T145</f>
        <v>0</v>
      </c>
      <c r="E128" s="23" t="s">
        <v>58</v>
      </c>
      <c r="F128" s="23" t="s">
        <v>57</v>
      </c>
      <c r="G128" s="23">
        <f>ZAMORA!U147</f>
        <v>0</v>
      </c>
      <c r="H128" s="23" t="s">
        <v>58</v>
      </c>
      <c r="I128" s="23" t="s">
        <v>60</v>
      </c>
      <c r="J128" s="23">
        <f>PARIS!T147</f>
        <v>120</v>
      </c>
      <c r="K128" s="22" t="str">
        <f t="shared" si="8"/>
        <v>R0-Z0-P120</v>
      </c>
      <c r="L128" s="22"/>
      <c r="M128" s="22" t="s">
        <v>151</v>
      </c>
      <c r="N128" s="17" t="s">
        <v>44</v>
      </c>
      <c r="O128" s="18" t="s">
        <v>521</v>
      </c>
      <c r="P128" s="33">
        <v>5741</v>
      </c>
      <c r="Q128" s="18">
        <f>'ROSALPI '!V145</f>
        <v>0</v>
      </c>
      <c r="R128" s="18">
        <f>ZAMORA!W147</f>
        <v>0</v>
      </c>
      <c r="S128" s="18">
        <f>PARIS!V147</f>
        <v>120</v>
      </c>
      <c r="T128" s="45">
        <f t="shared" si="7"/>
        <v>120</v>
      </c>
      <c r="U128" s="30">
        <f t="shared" si="9"/>
        <v>688920</v>
      </c>
    </row>
    <row r="129" spans="1:22" ht="18" hidden="1" customHeight="1">
      <c r="A129" s="24">
        <v>103100174</v>
      </c>
      <c r="B129" s="23">
        <f t="shared" si="6"/>
        <v>0</v>
      </c>
      <c r="C129" s="23" t="s">
        <v>59</v>
      </c>
      <c r="D129" s="23">
        <f>'ROSALPI '!T146</f>
        <v>0</v>
      </c>
      <c r="E129" s="23" t="s">
        <v>58</v>
      </c>
      <c r="F129" s="23" t="s">
        <v>57</v>
      </c>
      <c r="G129" s="23">
        <f>ZAMORA!U148</f>
        <v>0</v>
      </c>
      <c r="H129" s="23" t="s">
        <v>58</v>
      </c>
      <c r="I129" s="23" t="s">
        <v>60</v>
      </c>
      <c r="J129" s="23">
        <f>PARIS!T148</f>
        <v>0</v>
      </c>
      <c r="K129" s="22" t="str">
        <f t="shared" si="8"/>
        <v>R0-Z0-P0</v>
      </c>
      <c r="L129" s="22"/>
      <c r="M129" s="22" t="s">
        <v>292</v>
      </c>
      <c r="N129" s="16" t="s">
        <v>44</v>
      </c>
      <c r="O129" s="18" t="s">
        <v>521</v>
      </c>
      <c r="P129" s="33">
        <v>12900</v>
      </c>
      <c r="Q129" s="18">
        <f>'ROSALPI '!V146</f>
        <v>0</v>
      </c>
      <c r="R129" s="18">
        <f>ZAMORA!W148</f>
        <v>0</v>
      </c>
      <c r="S129" s="18">
        <f>PARIS!V148</f>
        <v>0</v>
      </c>
      <c r="T129" s="45">
        <f t="shared" si="7"/>
        <v>0</v>
      </c>
      <c r="U129" s="30">
        <v>0</v>
      </c>
    </row>
    <row r="130" spans="1:22" ht="18" hidden="1" customHeight="1">
      <c r="A130" s="24">
        <v>103100175</v>
      </c>
      <c r="B130" s="23">
        <f t="shared" si="6"/>
        <v>0</v>
      </c>
      <c r="C130" s="23" t="s">
        <v>59</v>
      </c>
      <c r="D130" s="23">
        <f>'ROSALPI '!T147</f>
        <v>0</v>
      </c>
      <c r="E130" s="23" t="s">
        <v>58</v>
      </c>
      <c r="F130" s="23" t="s">
        <v>57</v>
      </c>
      <c r="G130" s="23">
        <f>ZAMORA!U149</f>
        <v>0</v>
      </c>
      <c r="H130" s="23" t="s">
        <v>58</v>
      </c>
      <c r="I130" s="23" t="s">
        <v>60</v>
      </c>
      <c r="J130" s="23">
        <f>PARIS!T149</f>
        <v>0</v>
      </c>
      <c r="K130" s="22" t="str">
        <f t="shared" si="8"/>
        <v>R0-Z0-P0</v>
      </c>
      <c r="L130" s="22"/>
      <c r="M130" s="22" t="s">
        <v>208</v>
      </c>
      <c r="N130" s="16" t="s">
        <v>44</v>
      </c>
      <c r="O130" s="18" t="s">
        <v>523</v>
      </c>
      <c r="P130" s="33">
        <v>275</v>
      </c>
      <c r="Q130" s="18">
        <f>'ROSALPI '!V147</f>
        <v>0</v>
      </c>
      <c r="R130" s="18">
        <f>ZAMORA!W149</f>
        <v>0</v>
      </c>
      <c r="S130" s="18">
        <f>PARIS!V149</f>
        <v>0</v>
      </c>
      <c r="T130" s="45">
        <f t="shared" si="7"/>
        <v>0</v>
      </c>
      <c r="U130" s="30">
        <f t="shared" si="9"/>
        <v>0</v>
      </c>
    </row>
    <row r="131" spans="1:22" ht="18" hidden="1" customHeight="1">
      <c r="A131" s="24">
        <v>103100176</v>
      </c>
      <c r="B131" s="23">
        <f t="shared" si="6"/>
        <v>0</v>
      </c>
      <c r="C131" s="23" t="s">
        <v>59</v>
      </c>
      <c r="D131" s="23">
        <f>'ROSALPI '!T148</f>
        <v>0</v>
      </c>
      <c r="E131" s="23" t="s">
        <v>58</v>
      </c>
      <c r="F131" s="23" t="s">
        <v>57</v>
      </c>
      <c r="G131" s="23">
        <f>ZAMORA!U150</f>
        <v>0</v>
      </c>
      <c r="H131" s="23" t="s">
        <v>58</v>
      </c>
      <c r="I131" s="23" t="s">
        <v>60</v>
      </c>
      <c r="J131" s="23">
        <f>PARIS!T150</f>
        <v>0</v>
      </c>
      <c r="K131" s="22" t="str">
        <f t="shared" si="8"/>
        <v>R0-Z0-P0</v>
      </c>
      <c r="L131" s="22"/>
      <c r="M131" s="22" t="s">
        <v>225</v>
      </c>
      <c r="N131" s="16" t="s">
        <v>422</v>
      </c>
      <c r="O131" s="18" t="e">
        <v>#N/A</v>
      </c>
      <c r="P131" s="33" t="e">
        <v>#N/A</v>
      </c>
      <c r="Q131" s="18">
        <f>'ROSALPI '!V148</f>
        <v>0</v>
      </c>
      <c r="R131" s="18">
        <f>ZAMORA!W150</f>
        <v>0</v>
      </c>
      <c r="S131" s="18">
        <f>PARIS!V150</f>
        <v>0</v>
      </c>
      <c r="T131" s="45">
        <f t="shared" si="7"/>
        <v>0</v>
      </c>
      <c r="U131" s="30">
        <v>0</v>
      </c>
    </row>
    <row r="132" spans="1:22" ht="18" hidden="1" customHeight="1">
      <c r="A132" s="24">
        <v>103100177</v>
      </c>
      <c r="B132" s="23">
        <f t="shared" ref="B132:B195" si="10">D132+G132+J132</f>
        <v>0</v>
      </c>
      <c r="C132" s="23" t="s">
        <v>59</v>
      </c>
      <c r="D132" s="23">
        <f>'ROSALPI '!T149</f>
        <v>0</v>
      </c>
      <c r="E132" s="23" t="s">
        <v>58</v>
      </c>
      <c r="F132" s="23" t="s">
        <v>57</v>
      </c>
      <c r="G132" s="23">
        <f>ZAMORA!U151</f>
        <v>0</v>
      </c>
      <c r="H132" s="23" t="s">
        <v>58</v>
      </c>
      <c r="I132" s="23" t="s">
        <v>60</v>
      </c>
      <c r="J132" s="23">
        <f>PARIS!T151</f>
        <v>0</v>
      </c>
      <c r="K132" s="22" t="str">
        <f t="shared" si="8"/>
        <v>R0-Z0-P0</v>
      </c>
      <c r="L132" s="22"/>
      <c r="M132" s="22" t="s">
        <v>96</v>
      </c>
      <c r="N132" s="17" t="s">
        <v>44</v>
      </c>
      <c r="O132" s="18" t="s">
        <v>521</v>
      </c>
      <c r="P132" s="33">
        <v>730</v>
      </c>
      <c r="Q132" s="18">
        <f>'ROSALPI '!V149</f>
        <v>0</v>
      </c>
      <c r="R132" s="18">
        <f>ZAMORA!W151</f>
        <v>0</v>
      </c>
      <c r="S132" s="18">
        <f>PARIS!V151</f>
        <v>0</v>
      </c>
      <c r="T132" s="45">
        <f t="shared" ref="T132:T195" si="11">Q132+R132+S132</f>
        <v>0</v>
      </c>
      <c r="U132" s="30">
        <v>0</v>
      </c>
    </row>
    <row r="133" spans="1:22" ht="18" hidden="1" customHeight="1">
      <c r="A133" s="24">
        <v>103100182</v>
      </c>
      <c r="B133" s="23">
        <f t="shared" si="10"/>
        <v>750</v>
      </c>
      <c r="C133" s="23" t="s">
        <v>59</v>
      </c>
      <c r="D133" s="23">
        <f>'ROSALPI '!T150</f>
        <v>0</v>
      </c>
      <c r="E133" s="23" t="s">
        <v>58</v>
      </c>
      <c r="F133" s="23" t="s">
        <v>57</v>
      </c>
      <c r="G133" s="23">
        <f>ZAMORA!U152</f>
        <v>600</v>
      </c>
      <c r="H133" s="23" t="s">
        <v>58</v>
      </c>
      <c r="I133" s="23" t="s">
        <v>60</v>
      </c>
      <c r="J133" s="23">
        <f>PARIS!T152</f>
        <v>150</v>
      </c>
      <c r="K133" s="22" t="str">
        <f t="shared" ref="K133:K196" si="12">CONCATENATE(C133,D133,E133,F133,G133,H133,I133,J133)</f>
        <v>R0-Z600-P150</v>
      </c>
      <c r="L133" s="22"/>
      <c r="M133" s="22" t="s">
        <v>131</v>
      </c>
      <c r="N133" s="17" t="s">
        <v>44</v>
      </c>
      <c r="O133" s="18" t="s">
        <v>522</v>
      </c>
      <c r="P133" s="33">
        <v>473</v>
      </c>
      <c r="Q133" s="18">
        <f>'ROSALPI '!V150</f>
        <v>0</v>
      </c>
      <c r="R133" s="18">
        <f>ZAMORA!W152</f>
        <v>600</v>
      </c>
      <c r="S133" s="18">
        <f>PARIS!V152</f>
        <v>150</v>
      </c>
      <c r="T133" s="45">
        <f t="shared" si="11"/>
        <v>750</v>
      </c>
      <c r="U133" s="30">
        <f t="shared" ref="U133:U195" si="13">P133*T133</f>
        <v>354750</v>
      </c>
    </row>
    <row r="134" spans="1:22" ht="18" hidden="1" customHeight="1">
      <c r="A134" s="24">
        <v>103100183</v>
      </c>
      <c r="B134" s="23">
        <f t="shared" si="10"/>
        <v>7000</v>
      </c>
      <c r="C134" s="23" t="s">
        <v>59</v>
      </c>
      <c r="D134" s="23">
        <f>'ROSALPI '!T151</f>
        <v>0</v>
      </c>
      <c r="E134" s="23" t="s">
        <v>58</v>
      </c>
      <c r="F134" s="23" t="s">
        <v>57</v>
      </c>
      <c r="G134" s="23">
        <f>ZAMORA!U153</f>
        <v>7000</v>
      </c>
      <c r="H134" s="23" t="s">
        <v>58</v>
      </c>
      <c r="I134" s="23" t="s">
        <v>60</v>
      </c>
      <c r="J134" s="23">
        <f>PARIS!T153</f>
        <v>0</v>
      </c>
      <c r="K134" s="22" t="str">
        <f t="shared" si="12"/>
        <v>R0-Z7000-P0</v>
      </c>
      <c r="L134" s="22"/>
      <c r="M134" s="22" t="s">
        <v>132</v>
      </c>
      <c r="N134" s="17" t="s">
        <v>44</v>
      </c>
      <c r="O134" s="18" t="s">
        <v>521</v>
      </c>
      <c r="P134" s="33">
        <v>116</v>
      </c>
      <c r="Q134" s="18">
        <f>'ROSALPI '!V151</f>
        <v>0</v>
      </c>
      <c r="R134" s="18">
        <f>ZAMORA!W153</f>
        <v>7000</v>
      </c>
      <c r="S134" s="18">
        <f>PARIS!V153</f>
        <v>0</v>
      </c>
      <c r="T134" s="45">
        <f t="shared" si="11"/>
        <v>7000</v>
      </c>
      <c r="U134" s="30">
        <f t="shared" si="13"/>
        <v>812000</v>
      </c>
      <c r="V134" s="12" t="s">
        <v>552</v>
      </c>
    </row>
    <row r="135" spans="1:22" ht="18" hidden="1" customHeight="1">
      <c r="A135" s="24">
        <v>103100184</v>
      </c>
      <c r="B135" s="23">
        <f t="shared" si="10"/>
        <v>120</v>
      </c>
      <c r="C135" s="23" t="s">
        <v>59</v>
      </c>
      <c r="D135" s="23">
        <f>'ROSALPI '!T152</f>
        <v>0</v>
      </c>
      <c r="E135" s="23" t="s">
        <v>58</v>
      </c>
      <c r="F135" s="23" t="s">
        <v>57</v>
      </c>
      <c r="G135" s="23">
        <f>ZAMORA!U154</f>
        <v>120</v>
      </c>
      <c r="H135" s="23" t="s">
        <v>58</v>
      </c>
      <c r="I135" s="23" t="s">
        <v>60</v>
      </c>
      <c r="J135" s="23">
        <f>PARIS!T154</f>
        <v>0</v>
      </c>
      <c r="K135" s="22" t="str">
        <f t="shared" si="12"/>
        <v>R0-Z120-P0</v>
      </c>
      <c r="L135" s="22"/>
      <c r="M135" s="22" t="s">
        <v>55</v>
      </c>
      <c r="N135" s="17" t="s">
        <v>44</v>
      </c>
      <c r="O135" s="18" t="s">
        <v>520</v>
      </c>
      <c r="P135" s="33">
        <v>736</v>
      </c>
      <c r="Q135" s="18">
        <f>'ROSALPI '!V152</f>
        <v>0</v>
      </c>
      <c r="R135" s="18">
        <f>ZAMORA!W154</f>
        <v>120</v>
      </c>
      <c r="S135" s="18">
        <f>PARIS!V154</f>
        <v>0</v>
      </c>
      <c r="T135" s="45">
        <f t="shared" si="11"/>
        <v>120</v>
      </c>
      <c r="U135" s="30">
        <f t="shared" si="13"/>
        <v>88320</v>
      </c>
      <c r="V135" s="30"/>
    </row>
    <row r="136" spans="1:22" ht="18" hidden="1" customHeight="1">
      <c r="A136" s="24">
        <v>103100185</v>
      </c>
      <c r="B136" s="23">
        <f t="shared" si="10"/>
        <v>10</v>
      </c>
      <c r="C136" s="23" t="s">
        <v>59</v>
      </c>
      <c r="D136" s="23">
        <f>'ROSALPI '!T153</f>
        <v>0</v>
      </c>
      <c r="E136" s="23" t="s">
        <v>58</v>
      </c>
      <c r="F136" s="23" t="s">
        <v>57</v>
      </c>
      <c r="G136" s="23">
        <f>ZAMORA!U155</f>
        <v>0</v>
      </c>
      <c r="H136" s="23" t="s">
        <v>58</v>
      </c>
      <c r="I136" s="23" t="s">
        <v>60</v>
      </c>
      <c r="J136" s="23">
        <f>PARIS!T155</f>
        <v>10</v>
      </c>
      <c r="K136" s="22" t="str">
        <f t="shared" si="12"/>
        <v>R0-Z0-P10</v>
      </c>
      <c r="L136" s="22"/>
      <c r="M136" s="22" t="s">
        <v>359</v>
      </c>
      <c r="N136" s="18" t="s">
        <v>428</v>
      </c>
      <c r="O136" s="18" t="s">
        <v>523</v>
      </c>
      <c r="P136" s="33">
        <v>33684</v>
      </c>
      <c r="Q136" s="18">
        <f>'ROSALPI '!V153</f>
        <v>0</v>
      </c>
      <c r="R136" s="18">
        <f>ZAMORA!W155</f>
        <v>0</v>
      </c>
      <c r="S136" s="18">
        <f>PARIS!V155</f>
        <v>10</v>
      </c>
      <c r="T136" s="45">
        <f t="shared" si="11"/>
        <v>10</v>
      </c>
      <c r="U136" s="30">
        <f t="shared" si="13"/>
        <v>336840</v>
      </c>
    </row>
    <row r="137" spans="1:22" ht="18" hidden="1" customHeight="1">
      <c r="A137" s="24">
        <v>103100186</v>
      </c>
      <c r="B137" s="23">
        <f t="shared" si="10"/>
        <v>0</v>
      </c>
      <c r="C137" s="23" t="s">
        <v>59</v>
      </c>
      <c r="D137" s="23">
        <f>'ROSALPI '!T154</f>
        <v>0</v>
      </c>
      <c r="E137" s="23" t="s">
        <v>58</v>
      </c>
      <c r="F137" s="23" t="s">
        <v>57</v>
      </c>
      <c r="G137" s="23">
        <f>ZAMORA!U156</f>
        <v>0</v>
      </c>
      <c r="H137" s="23" t="s">
        <v>58</v>
      </c>
      <c r="I137" s="23" t="s">
        <v>60</v>
      </c>
      <c r="J137" s="23">
        <f>PARIS!T156</f>
        <v>0</v>
      </c>
      <c r="K137" s="22" t="str">
        <f t="shared" si="12"/>
        <v>R0-Z0-P0</v>
      </c>
      <c r="L137" s="22"/>
      <c r="M137" s="22" t="s">
        <v>384</v>
      </c>
      <c r="N137" s="17" t="s">
        <v>11</v>
      </c>
      <c r="O137" s="18" t="s">
        <v>523</v>
      </c>
      <c r="P137" s="33">
        <v>3638</v>
      </c>
      <c r="Q137" s="18">
        <f>'ROSALPI '!V154</f>
        <v>0</v>
      </c>
      <c r="R137" s="18">
        <f>ZAMORA!W156</f>
        <v>0</v>
      </c>
      <c r="S137" s="18">
        <f>PARIS!V156</f>
        <v>0</v>
      </c>
      <c r="T137" s="45">
        <f t="shared" si="11"/>
        <v>0</v>
      </c>
      <c r="U137" s="30">
        <v>0</v>
      </c>
    </row>
    <row r="138" spans="1:22" ht="18" hidden="1" customHeight="1">
      <c r="A138" s="24">
        <v>103100187</v>
      </c>
      <c r="B138" s="23">
        <f t="shared" si="10"/>
        <v>2100</v>
      </c>
      <c r="C138" s="23" t="s">
        <v>59</v>
      </c>
      <c r="D138" s="23">
        <f>'ROSALPI '!T155</f>
        <v>0</v>
      </c>
      <c r="E138" s="23" t="s">
        <v>58</v>
      </c>
      <c r="F138" s="23" t="s">
        <v>57</v>
      </c>
      <c r="G138" s="23">
        <f>ZAMORA!U157</f>
        <v>2100</v>
      </c>
      <c r="H138" s="23" t="s">
        <v>58</v>
      </c>
      <c r="I138" s="23" t="s">
        <v>60</v>
      </c>
      <c r="J138" s="23">
        <f>PARIS!T157</f>
        <v>0</v>
      </c>
      <c r="K138" s="22" t="str">
        <f t="shared" si="12"/>
        <v>R0-Z2100-P0</v>
      </c>
      <c r="L138" s="22"/>
      <c r="M138" s="56" t="s">
        <v>152</v>
      </c>
      <c r="N138" s="17" t="s">
        <v>17</v>
      </c>
      <c r="O138" s="18" t="s">
        <v>522</v>
      </c>
      <c r="P138" s="33">
        <v>64</v>
      </c>
      <c r="Q138" s="18">
        <f>'ROSALPI '!V155</f>
        <v>0</v>
      </c>
      <c r="R138" s="18">
        <f>ZAMORA!W157</f>
        <v>2100</v>
      </c>
      <c r="S138" s="18">
        <f>PARIS!V157</f>
        <v>0</v>
      </c>
      <c r="T138" s="45">
        <f t="shared" si="11"/>
        <v>2100</v>
      </c>
      <c r="U138" s="30">
        <f t="shared" si="13"/>
        <v>134400</v>
      </c>
    </row>
    <row r="139" spans="1:22" ht="18" hidden="1" customHeight="1">
      <c r="A139" s="24">
        <v>103100192</v>
      </c>
      <c r="B139" s="23">
        <f t="shared" si="10"/>
        <v>0</v>
      </c>
      <c r="C139" s="23" t="s">
        <v>59</v>
      </c>
      <c r="D139" s="23">
        <f>'ROSALPI '!T156</f>
        <v>0</v>
      </c>
      <c r="E139" s="23" t="s">
        <v>58</v>
      </c>
      <c r="F139" s="23" t="s">
        <v>57</v>
      </c>
      <c r="G139" s="23">
        <f>ZAMORA!U158</f>
        <v>0</v>
      </c>
      <c r="H139" s="23" t="s">
        <v>58</v>
      </c>
      <c r="I139" s="23" t="s">
        <v>60</v>
      </c>
      <c r="J139" s="23">
        <f>PARIS!T158</f>
        <v>0</v>
      </c>
      <c r="K139" s="22" t="str">
        <f t="shared" si="12"/>
        <v>R0-Z0-P0</v>
      </c>
      <c r="L139" s="22"/>
      <c r="M139" s="22" t="s">
        <v>487</v>
      </c>
      <c r="N139" s="18" t="s">
        <v>44</v>
      </c>
      <c r="O139" s="18" t="s">
        <v>520</v>
      </c>
      <c r="P139" s="33">
        <v>408</v>
      </c>
      <c r="Q139" s="18">
        <f>'ROSALPI '!V156</f>
        <v>0</v>
      </c>
      <c r="R139" s="18">
        <f>ZAMORA!W158</f>
        <v>0</v>
      </c>
      <c r="S139" s="18">
        <f>PARIS!V158</f>
        <v>0</v>
      </c>
      <c r="T139" s="45">
        <f t="shared" si="11"/>
        <v>0</v>
      </c>
      <c r="U139" s="30">
        <v>0</v>
      </c>
    </row>
    <row r="140" spans="1:22" ht="18" hidden="1" customHeight="1">
      <c r="A140" s="24">
        <v>103100193</v>
      </c>
      <c r="B140" s="23">
        <f t="shared" si="10"/>
        <v>0</v>
      </c>
      <c r="C140" s="23" t="s">
        <v>59</v>
      </c>
      <c r="D140" s="23">
        <f>'ROSALPI '!T157</f>
        <v>0</v>
      </c>
      <c r="E140" s="23" t="s">
        <v>58</v>
      </c>
      <c r="F140" s="23" t="s">
        <v>57</v>
      </c>
      <c r="G140" s="23">
        <f>ZAMORA!U159</f>
        <v>0</v>
      </c>
      <c r="H140" s="23" t="s">
        <v>58</v>
      </c>
      <c r="I140" s="23" t="s">
        <v>60</v>
      </c>
      <c r="J140" s="23">
        <f>PARIS!T159</f>
        <v>0</v>
      </c>
      <c r="K140" s="22" t="str">
        <f t="shared" si="12"/>
        <v>R0-Z0-P0</v>
      </c>
      <c r="L140" s="22"/>
      <c r="M140" s="22" t="s">
        <v>304</v>
      </c>
      <c r="N140" s="17" t="s">
        <v>44</v>
      </c>
      <c r="O140" s="18" t="s">
        <v>522</v>
      </c>
      <c r="P140" s="33">
        <v>2363</v>
      </c>
      <c r="Q140" s="18">
        <f>'ROSALPI '!V157</f>
        <v>0</v>
      </c>
      <c r="R140" s="18">
        <f>ZAMORA!W159</f>
        <v>0</v>
      </c>
      <c r="S140" s="18">
        <f>PARIS!V159</f>
        <v>0</v>
      </c>
      <c r="T140" s="45">
        <f t="shared" si="11"/>
        <v>0</v>
      </c>
      <c r="U140" s="30">
        <v>0</v>
      </c>
    </row>
    <row r="141" spans="1:22" ht="18" hidden="1" customHeight="1">
      <c r="A141" s="24">
        <v>103100194</v>
      </c>
      <c r="B141" s="23">
        <f t="shared" si="10"/>
        <v>0</v>
      </c>
      <c r="C141" s="23" t="s">
        <v>59</v>
      </c>
      <c r="D141" s="23">
        <f>'ROSALPI '!T158</f>
        <v>0</v>
      </c>
      <c r="E141" s="23" t="s">
        <v>58</v>
      </c>
      <c r="F141" s="23" t="s">
        <v>57</v>
      </c>
      <c r="G141" s="23">
        <f>ZAMORA!U160</f>
        <v>0</v>
      </c>
      <c r="H141" s="23" t="s">
        <v>58</v>
      </c>
      <c r="I141" s="23" t="s">
        <v>60</v>
      </c>
      <c r="J141" s="23">
        <f>PARIS!T160</f>
        <v>0</v>
      </c>
      <c r="K141" s="22" t="str">
        <f t="shared" si="12"/>
        <v>R0-Z0-P0</v>
      </c>
      <c r="L141" s="22"/>
      <c r="M141" s="22" t="s">
        <v>202</v>
      </c>
      <c r="N141" s="16" t="s">
        <v>44</v>
      </c>
      <c r="O141" s="18" t="e">
        <v>#N/A</v>
      </c>
      <c r="P141" s="33" t="e">
        <v>#N/A</v>
      </c>
      <c r="Q141" s="18">
        <f>'ROSALPI '!V158</f>
        <v>0</v>
      </c>
      <c r="R141" s="18">
        <f>ZAMORA!W160</f>
        <v>0</v>
      </c>
      <c r="S141" s="18">
        <f>PARIS!V160</f>
        <v>0</v>
      </c>
      <c r="T141" s="45">
        <f t="shared" si="11"/>
        <v>0</v>
      </c>
      <c r="U141" s="30">
        <v>0</v>
      </c>
    </row>
    <row r="142" spans="1:22" ht="18" hidden="1" customHeight="1">
      <c r="A142" s="24">
        <v>103100195</v>
      </c>
      <c r="B142" s="23">
        <f t="shared" si="10"/>
        <v>0</v>
      </c>
      <c r="C142" s="23" t="s">
        <v>59</v>
      </c>
      <c r="D142" s="23">
        <f>'ROSALPI '!T159</f>
        <v>0</v>
      </c>
      <c r="E142" s="23" t="s">
        <v>58</v>
      </c>
      <c r="F142" s="23" t="s">
        <v>57</v>
      </c>
      <c r="G142" s="23">
        <f>ZAMORA!U161</f>
        <v>0</v>
      </c>
      <c r="H142" s="23" t="s">
        <v>58</v>
      </c>
      <c r="I142" s="23" t="s">
        <v>60</v>
      </c>
      <c r="J142" s="23">
        <f>PARIS!T161</f>
        <v>0</v>
      </c>
      <c r="K142" s="22" t="str">
        <f t="shared" si="12"/>
        <v>R0-Z0-P0</v>
      </c>
      <c r="L142" s="22"/>
      <c r="M142" s="22" t="s">
        <v>305</v>
      </c>
      <c r="N142" s="18" t="s">
        <v>44</v>
      </c>
      <c r="O142" s="18" t="e">
        <v>#N/A</v>
      </c>
      <c r="P142" s="33" t="e">
        <v>#N/A</v>
      </c>
      <c r="Q142" s="18">
        <f>'ROSALPI '!V159</f>
        <v>0</v>
      </c>
      <c r="R142" s="18">
        <f>ZAMORA!W161</f>
        <v>0</v>
      </c>
      <c r="S142" s="18">
        <f>PARIS!V161</f>
        <v>0</v>
      </c>
      <c r="T142" s="45">
        <f t="shared" si="11"/>
        <v>0</v>
      </c>
      <c r="U142" s="30">
        <v>0</v>
      </c>
    </row>
    <row r="143" spans="1:22" ht="18" hidden="1" customHeight="1">
      <c r="A143" s="24">
        <v>103100197</v>
      </c>
      <c r="B143" s="23">
        <f t="shared" si="10"/>
        <v>0</v>
      </c>
      <c r="C143" s="23" t="s">
        <v>59</v>
      </c>
      <c r="D143" s="23">
        <f>'ROSALPI '!T160</f>
        <v>0</v>
      </c>
      <c r="E143" s="23" t="s">
        <v>58</v>
      </c>
      <c r="F143" s="23" t="s">
        <v>57</v>
      </c>
      <c r="G143" s="23">
        <f>ZAMORA!U162</f>
        <v>0</v>
      </c>
      <c r="H143" s="23" t="s">
        <v>58</v>
      </c>
      <c r="I143" s="23" t="s">
        <v>60</v>
      </c>
      <c r="J143" s="23">
        <f>PARIS!T162</f>
        <v>0</v>
      </c>
      <c r="K143" s="22" t="str">
        <f t="shared" si="12"/>
        <v>R0-Z0-P0</v>
      </c>
      <c r="L143" s="22"/>
      <c r="M143" s="22" t="s">
        <v>101</v>
      </c>
      <c r="N143" s="17" t="s">
        <v>44</v>
      </c>
      <c r="O143" s="18" t="s">
        <v>520</v>
      </c>
      <c r="P143" s="33">
        <v>674</v>
      </c>
      <c r="Q143" s="18">
        <f>'ROSALPI '!V160</f>
        <v>0</v>
      </c>
      <c r="R143" s="18">
        <f>ZAMORA!W162</f>
        <v>0</v>
      </c>
      <c r="S143" s="18">
        <f>PARIS!V162</f>
        <v>0</v>
      </c>
      <c r="T143" s="45">
        <f t="shared" si="11"/>
        <v>0</v>
      </c>
      <c r="U143" s="30">
        <f t="shared" si="13"/>
        <v>0</v>
      </c>
    </row>
    <row r="144" spans="1:22" ht="18" hidden="1" customHeight="1">
      <c r="A144" s="24">
        <v>103100199</v>
      </c>
      <c r="B144" s="23">
        <f t="shared" si="10"/>
        <v>2100</v>
      </c>
      <c r="C144" s="23" t="s">
        <v>59</v>
      </c>
      <c r="D144" s="23">
        <f>'ROSALPI '!T161</f>
        <v>0</v>
      </c>
      <c r="E144" s="23" t="s">
        <v>58</v>
      </c>
      <c r="F144" s="23" t="s">
        <v>57</v>
      </c>
      <c r="G144" s="23">
        <f>ZAMORA!U163</f>
        <v>1200</v>
      </c>
      <c r="H144" s="23" t="s">
        <v>58</v>
      </c>
      <c r="I144" s="23" t="s">
        <v>60</v>
      </c>
      <c r="J144" s="23">
        <f>PARIS!T163</f>
        <v>900</v>
      </c>
      <c r="K144" s="22" t="str">
        <f t="shared" si="12"/>
        <v>R0-Z1200-P900</v>
      </c>
      <c r="L144" s="22"/>
      <c r="M144" s="22" t="s">
        <v>198</v>
      </c>
      <c r="N144" s="17" t="s">
        <v>44</v>
      </c>
      <c r="O144" s="18" t="s">
        <v>521</v>
      </c>
      <c r="P144" s="33">
        <v>81</v>
      </c>
      <c r="Q144" s="18">
        <f>'ROSALPI '!V161</f>
        <v>0</v>
      </c>
      <c r="R144" s="18">
        <f>ZAMORA!W163</f>
        <v>1200</v>
      </c>
      <c r="S144" s="18">
        <f>PARIS!V163</f>
        <v>900</v>
      </c>
      <c r="T144" s="45">
        <f t="shared" si="11"/>
        <v>2100</v>
      </c>
      <c r="U144" s="30">
        <f t="shared" si="13"/>
        <v>170100</v>
      </c>
    </row>
    <row r="145" spans="1:22" ht="18" hidden="1" customHeight="1">
      <c r="A145" s="24">
        <v>103100200</v>
      </c>
      <c r="B145" s="23">
        <f t="shared" si="10"/>
        <v>6</v>
      </c>
      <c r="C145" s="23" t="s">
        <v>59</v>
      </c>
      <c r="D145" s="23">
        <f>'ROSALPI '!T162</f>
        <v>0</v>
      </c>
      <c r="E145" s="23" t="s">
        <v>58</v>
      </c>
      <c r="F145" s="23" t="s">
        <v>57</v>
      </c>
      <c r="G145" s="23">
        <f>ZAMORA!U164</f>
        <v>0</v>
      </c>
      <c r="H145" s="23" t="s">
        <v>58</v>
      </c>
      <c r="I145" s="23" t="s">
        <v>60</v>
      </c>
      <c r="J145" s="23">
        <f>PARIS!T164</f>
        <v>6</v>
      </c>
      <c r="K145" s="22" t="str">
        <f t="shared" si="12"/>
        <v>R0-Z0-P6</v>
      </c>
      <c r="L145" s="22"/>
      <c r="M145" s="22" t="s">
        <v>236</v>
      </c>
      <c r="N145" s="16" t="s">
        <v>436</v>
      </c>
      <c r="O145" s="18" t="s">
        <v>521</v>
      </c>
      <c r="P145" s="33">
        <v>4305</v>
      </c>
      <c r="Q145" s="18">
        <f>'ROSALPI '!V162</f>
        <v>0</v>
      </c>
      <c r="R145" s="18">
        <f>ZAMORA!W164</f>
        <v>0</v>
      </c>
      <c r="S145" s="18">
        <f>PARIS!V164</f>
        <v>6</v>
      </c>
      <c r="T145" s="45">
        <f t="shared" si="11"/>
        <v>6</v>
      </c>
      <c r="U145" s="30">
        <f t="shared" si="13"/>
        <v>25830</v>
      </c>
      <c r="V145" s="30"/>
    </row>
    <row r="146" spans="1:22" ht="18" hidden="1" customHeight="1">
      <c r="A146" s="24">
        <v>103100202</v>
      </c>
      <c r="B146" s="23">
        <f t="shared" si="10"/>
        <v>0</v>
      </c>
      <c r="C146" s="23" t="s">
        <v>59</v>
      </c>
      <c r="D146" s="23">
        <f>'ROSALPI '!T163</f>
        <v>0</v>
      </c>
      <c r="E146" s="23" t="s">
        <v>58</v>
      </c>
      <c r="F146" s="23" t="s">
        <v>57</v>
      </c>
      <c r="G146" s="23">
        <f>ZAMORA!U165</f>
        <v>0</v>
      </c>
      <c r="H146" s="23" t="s">
        <v>58</v>
      </c>
      <c r="I146" s="23" t="s">
        <v>60</v>
      </c>
      <c r="J146" s="23">
        <f>PARIS!T165</f>
        <v>0</v>
      </c>
      <c r="K146" s="22" t="str">
        <f t="shared" si="12"/>
        <v>R0-Z0-P0</v>
      </c>
      <c r="L146" s="22"/>
      <c r="M146" s="22" t="s">
        <v>274</v>
      </c>
      <c r="N146" s="17" t="s">
        <v>44</v>
      </c>
      <c r="O146" s="18" t="s">
        <v>522</v>
      </c>
      <c r="P146" s="33">
        <v>724</v>
      </c>
      <c r="Q146" s="18">
        <f>'ROSALPI '!V163</f>
        <v>0</v>
      </c>
      <c r="R146" s="18">
        <f>ZAMORA!W165</f>
        <v>0</v>
      </c>
      <c r="S146" s="18">
        <f>PARIS!V165</f>
        <v>0</v>
      </c>
      <c r="T146" s="45">
        <f t="shared" si="11"/>
        <v>0</v>
      </c>
      <c r="U146" s="30">
        <f t="shared" si="13"/>
        <v>0</v>
      </c>
    </row>
    <row r="147" spans="1:22" ht="18" hidden="1" customHeight="1">
      <c r="A147" s="24">
        <v>103100203</v>
      </c>
      <c r="B147" s="23">
        <f t="shared" si="10"/>
        <v>5000</v>
      </c>
      <c r="C147" s="23" t="s">
        <v>59</v>
      </c>
      <c r="D147" s="23">
        <f>'ROSALPI '!T164</f>
        <v>0</v>
      </c>
      <c r="E147" s="23" t="s">
        <v>58</v>
      </c>
      <c r="F147" s="23" t="s">
        <v>57</v>
      </c>
      <c r="G147" s="23">
        <f>ZAMORA!U166</f>
        <v>2000</v>
      </c>
      <c r="H147" s="23" t="s">
        <v>58</v>
      </c>
      <c r="I147" s="23" t="s">
        <v>60</v>
      </c>
      <c r="J147" s="23">
        <f>PARIS!T166</f>
        <v>3000</v>
      </c>
      <c r="K147" s="22" t="str">
        <f t="shared" si="12"/>
        <v>R0-Z2000-P3000</v>
      </c>
      <c r="L147" s="22"/>
      <c r="M147" s="22" t="s">
        <v>133</v>
      </c>
      <c r="N147" s="17" t="s">
        <v>44</v>
      </c>
      <c r="O147" s="18" t="s">
        <v>521</v>
      </c>
      <c r="P147" s="33">
        <v>46</v>
      </c>
      <c r="Q147" s="18">
        <f>'ROSALPI '!V164</f>
        <v>0</v>
      </c>
      <c r="R147" s="18">
        <f>ZAMORA!W166</f>
        <v>2000</v>
      </c>
      <c r="S147" s="18">
        <f>PARIS!V166</f>
        <v>3000</v>
      </c>
      <c r="T147" s="45">
        <f t="shared" si="11"/>
        <v>5000</v>
      </c>
      <c r="U147" s="30">
        <f t="shared" si="13"/>
        <v>230000</v>
      </c>
    </row>
    <row r="148" spans="1:22" ht="18" hidden="1" customHeight="1">
      <c r="A148" s="24">
        <v>103100205</v>
      </c>
      <c r="B148" s="23">
        <f t="shared" si="10"/>
        <v>0</v>
      </c>
      <c r="C148" s="23" t="s">
        <v>59</v>
      </c>
      <c r="D148" s="23">
        <f>'ROSALPI '!T165</f>
        <v>0</v>
      </c>
      <c r="E148" s="23" t="s">
        <v>58</v>
      </c>
      <c r="F148" s="23" t="s">
        <v>57</v>
      </c>
      <c r="G148" s="23">
        <f>ZAMORA!U167</f>
        <v>0</v>
      </c>
      <c r="H148" s="23" t="s">
        <v>58</v>
      </c>
      <c r="I148" s="23" t="s">
        <v>60</v>
      </c>
      <c r="J148" s="23">
        <f>PARIS!T167</f>
        <v>0</v>
      </c>
      <c r="K148" s="22" t="str">
        <f t="shared" si="12"/>
        <v>R0-Z0-P0</v>
      </c>
      <c r="L148" s="22"/>
      <c r="M148" s="22" t="s">
        <v>148</v>
      </c>
      <c r="N148" s="17" t="s">
        <v>44</v>
      </c>
      <c r="O148" s="18" t="s">
        <v>522</v>
      </c>
      <c r="P148" s="33">
        <v>336</v>
      </c>
      <c r="Q148" s="18">
        <f>'ROSALPI '!V165</f>
        <v>0</v>
      </c>
      <c r="R148" s="18">
        <f>ZAMORA!W167</f>
        <v>0</v>
      </c>
      <c r="S148" s="18">
        <f>PARIS!V167</f>
        <v>0</v>
      </c>
      <c r="T148" s="45">
        <f t="shared" si="11"/>
        <v>0</v>
      </c>
      <c r="U148" s="30">
        <f t="shared" si="13"/>
        <v>0</v>
      </c>
    </row>
    <row r="149" spans="1:22" ht="18" hidden="1" customHeight="1">
      <c r="A149" s="24">
        <v>103100206</v>
      </c>
      <c r="B149" s="23">
        <f t="shared" si="10"/>
        <v>0</v>
      </c>
      <c r="C149" s="23" t="s">
        <v>59</v>
      </c>
      <c r="D149" s="23">
        <f>'ROSALPI '!T166</f>
        <v>0</v>
      </c>
      <c r="E149" s="23" t="s">
        <v>58</v>
      </c>
      <c r="F149" s="23" t="s">
        <v>57</v>
      </c>
      <c r="G149" s="23">
        <f>ZAMORA!U168</f>
        <v>0</v>
      </c>
      <c r="H149" s="23" t="s">
        <v>58</v>
      </c>
      <c r="I149" s="23" t="s">
        <v>60</v>
      </c>
      <c r="J149" s="23">
        <f>PARIS!T168</f>
        <v>0</v>
      </c>
      <c r="K149" s="22" t="str">
        <f t="shared" si="12"/>
        <v>R0-Z0-P0</v>
      </c>
      <c r="L149" s="22"/>
      <c r="M149" s="22" t="s">
        <v>95</v>
      </c>
      <c r="N149" s="17" t="s">
        <v>44</v>
      </c>
      <c r="O149" s="18" t="s">
        <v>522</v>
      </c>
      <c r="P149" s="33">
        <v>1113</v>
      </c>
      <c r="Q149" s="18">
        <f>'ROSALPI '!V166</f>
        <v>0</v>
      </c>
      <c r="R149" s="18">
        <f>ZAMORA!W168</f>
        <v>0</v>
      </c>
      <c r="S149" s="18">
        <f>PARIS!V168</f>
        <v>0</v>
      </c>
      <c r="T149" s="45">
        <f t="shared" si="11"/>
        <v>0</v>
      </c>
      <c r="U149" s="30">
        <f t="shared" si="13"/>
        <v>0</v>
      </c>
    </row>
    <row r="150" spans="1:22" ht="18" hidden="1" customHeight="1">
      <c r="A150" s="24">
        <v>103100207</v>
      </c>
      <c r="B150" s="23">
        <f t="shared" si="10"/>
        <v>0</v>
      </c>
      <c r="C150" s="23" t="s">
        <v>59</v>
      </c>
      <c r="D150" s="23">
        <f>'ROSALPI '!T167</f>
        <v>0</v>
      </c>
      <c r="E150" s="23" t="s">
        <v>58</v>
      </c>
      <c r="F150" s="23" t="s">
        <v>57</v>
      </c>
      <c r="G150" s="23">
        <f>ZAMORA!U169</f>
        <v>0</v>
      </c>
      <c r="H150" s="23" t="s">
        <v>58</v>
      </c>
      <c r="I150" s="23" t="s">
        <v>60</v>
      </c>
      <c r="J150" s="23">
        <f>PARIS!T169</f>
        <v>0</v>
      </c>
      <c r="K150" s="22" t="str">
        <f t="shared" si="12"/>
        <v>R0-Z0-P0</v>
      </c>
      <c r="L150" s="22"/>
      <c r="M150" s="22" t="s">
        <v>163</v>
      </c>
      <c r="N150" s="17" t="s">
        <v>432</v>
      </c>
      <c r="O150" s="18" t="s">
        <v>521</v>
      </c>
      <c r="P150" s="33">
        <v>3220</v>
      </c>
      <c r="Q150" s="18">
        <f>'ROSALPI '!V167</f>
        <v>0</v>
      </c>
      <c r="R150" s="18">
        <f>ZAMORA!W169</f>
        <v>0</v>
      </c>
      <c r="S150" s="18">
        <f>PARIS!V169</f>
        <v>0</v>
      </c>
      <c r="T150" s="45">
        <f t="shared" si="11"/>
        <v>0</v>
      </c>
      <c r="U150" s="30">
        <f t="shared" si="13"/>
        <v>0</v>
      </c>
    </row>
    <row r="151" spans="1:22" ht="18" hidden="1" customHeight="1">
      <c r="A151" s="24">
        <v>103100208</v>
      </c>
      <c r="B151" s="23">
        <f t="shared" si="10"/>
        <v>0</v>
      </c>
      <c r="C151" s="23" t="s">
        <v>59</v>
      </c>
      <c r="D151" s="23">
        <f>'ROSALPI '!T168</f>
        <v>0</v>
      </c>
      <c r="E151" s="23" t="s">
        <v>58</v>
      </c>
      <c r="F151" s="23" t="s">
        <v>57</v>
      </c>
      <c r="G151" s="23">
        <f>ZAMORA!U170</f>
        <v>0</v>
      </c>
      <c r="H151" s="23" t="s">
        <v>58</v>
      </c>
      <c r="I151" s="23" t="s">
        <v>60</v>
      </c>
      <c r="J151" s="23">
        <f>PARIS!T170</f>
        <v>0</v>
      </c>
      <c r="K151" s="22" t="str">
        <f t="shared" si="12"/>
        <v>R0-Z0-P0</v>
      </c>
      <c r="L151" s="22"/>
      <c r="M151" s="22" t="s">
        <v>94</v>
      </c>
      <c r="N151" s="17" t="s">
        <v>44</v>
      </c>
      <c r="O151" s="18" t="s">
        <v>523</v>
      </c>
      <c r="P151" s="33">
        <v>1083</v>
      </c>
      <c r="Q151" s="18">
        <f>'ROSALPI '!V168</f>
        <v>0</v>
      </c>
      <c r="R151" s="18">
        <f>ZAMORA!W170</f>
        <v>0</v>
      </c>
      <c r="S151" s="18">
        <f>PARIS!V170</f>
        <v>0</v>
      </c>
      <c r="T151" s="45">
        <f t="shared" si="11"/>
        <v>0</v>
      </c>
      <c r="U151" s="30">
        <f t="shared" si="13"/>
        <v>0</v>
      </c>
    </row>
    <row r="152" spans="1:22" ht="18" hidden="1" customHeight="1">
      <c r="A152" s="24">
        <v>103100209</v>
      </c>
      <c r="B152" s="23">
        <f t="shared" si="10"/>
        <v>0</v>
      </c>
      <c r="C152" s="23" t="s">
        <v>59</v>
      </c>
      <c r="D152" s="23">
        <f>'ROSALPI '!T169</f>
        <v>0</v>
      </c>
      <c r="E152" s="23" t="s">
        <v>58</v>
      </c>
      <c r="F152" s="23" t="s">
        <v>57</v>
      </c>
      <c r="G152" s="23">
        <f>ZAMORA!U171</f>
        <v>0</v>
      </c>
      <c r="H152" s="23" t="s">
        <v>58</v>
      </c>
      <c r="I152" s="23" t="s">
        <v>60</v>
      </c>
      <c r="J152" s="23">
        <f>PARIS!T171</f>
        <v>0</v>
      </c>
      <c r="K152" s="22" t="str">
        <f t="shared" si="12"/>
        <v>R0-Z0-P0</v>
      </c>
      <c r="L152" s="22"/>
      <c r="M152" s="22" t="s">
        <v>145</v>
      </c>
      <c r="N152" s="18" t="s">
        <v>44</v>
      </c>
      <c r="O152" s="18" t="s">
        <v>522</v>
      </c>
      <c r="P152" s="33">
        <v>31</v>
      </c>
      <c r="Q152" s="18">
        <f>'ROSALPI '!V169</f>
        <v>0</v>
      </c>
      <c r="R152" s="18">
        <f>ZAMORA!W171</f>
        <v>0</v>
      </c>
      <c r="S152" s="18">
        <f>PARIS!V171</f>
        <v>0</v>
      </c>
      <c r="T152" s="45">
        <f t="shared" si="11"/>
        <v>0</v>
      </c>
      <c r="U152" s="30">
        <f t="shared" si="13"/>
        <v>0</v>
      </c>
    </row>
    <row r="153" spans="1:22" ht="18" hidden="1" customHeight="1">
      <c r="A153" s="24">
        <v>103100211</v>
      </c>
      <c r="B153" s="23">
        <f t="shared" si="10"/>
        <v>0</v>
      </c>
      <c r="C153" s="23" t="s">
        <v>59</v>
      </c>
      <c r="D153" s="23">
        <f>'ROSALPI '!T170</f>
        <v>0</v>
      </c>
      <c r="E153" s="23" t="s">
        <v>58</v>
      </c>
      <c r="F153" s="23" t="s">
        <v>57</v>
      </c>
      <c r="G153" s="23">
        <f>ZAMORA!U172</f>
        <v>0</v>
      </c>
      <c r="H153" s="23" t="s">
        <v>58</v>
      </c>
      <c r="I153" s="23" t="s">
        <v>60</v>
      </c>
      <c r="J153" s="23">
        <f>PARIS!T172</f>
        <v>0</v>
      </c>
      <c r="K153" s="22" t="str">
        <f t="shared" si="12"/>
        <v>R0-Z0-P0</v>
      </c>
      <c r="L153" s="22"/>
      <c r="M153" s="22" t="s">
        <v>237</v>
      </c>
      <c r="N153" s="17" t="s">
        <v>19</v>
      </c>
      <c r="O153" s="18" t="s">
        <v>523</v>
      </c>
      <c r="P153" s="33">
        <v>5160</v>
      </c>
      <c r="Q153" s="18">
        <f>'ROSALPI '!V170</f>
        <v>0</v>
      </c>
      <c r="R153" s="18">
        <f>ZAMORA!W172</f>
        <v>0</v>
      </c>
      <c r="S153" s="18">
        <f>PARIS!V172</f>
        <v>0</v>
      </c>
      <c r="T153" s="45">
        <f t="shared" si="11"/>
        <v>0</v>
      </c>
      <c r="U153" s="30">
        <f t="shared" si="13"/>
        <v>0</v>
      </c>
    </row>
    <row r="154" spans="1:22" ht="18" hidden="1" customHeight="1">
      <c r="A154" s="24">
        <v>103100212</v>
      </c>
      <c r="B154" s="23">
        <f t="shared" si="10"/>
        <v>0</v>
      </c>
      <c r="C154" s="23" t="s">
        <v>59</v>
      </c>
      <c r="D154" s="23">
        <f>'ROSALPI '!T171</f>
        <v>0</v>
      </c>
      <c r="E154" s="23" t="s">
        <v>58</v>
      </c>
      <c r="F154" s="23" t="s">
        <v>57</v>
      </c>
      <c r="G154" s="23">
        <f>ZAMORA!U173</f>
        <v>0</v>
      </c>
      <c r="H154" s="23" t="s">
        <v>58</v>
      </c>
      <c r="I154" s="23" t="s">
        <v>60</v>
      </c>
      <c r="J154" s="23">
        <f>PARIS!T173</f>
        <v>0</v>
      </c>
      <c r="K154" s="22" t="str">
        <f t="shared" si="12"/>
        <v>R0-Z0-P0</v>
      </c>
      <c r="L154" s="22"/>
      <c r="M154" s="22" t="s">
        <v>213</v>
      </c>
      <c r="N154" s="17" t="s">
        <v>44</v>
      </c>
      <c r="O154" s="18" t="s">
        <v>520</v>
      </c>
      <c r="P154" s="33">
        <v>201</v>
      </c>
      <c r="Q154" s="18">
        <f>'ROSALPI '!V171</f>
        <v>0</v>
      </c>
      <c r="R154" s="18">
        <f>ZAMORA!W173</f>
        <v>0</v>
      </c>
      <c r="S154" s="18">
        <f>PARIS!V173</f>
        <v>0</v>
      </c>
      <c r="T154" s="45">
        <f t="shared" si="11"/>
        <v>0</v>
      </c>
      <c r="U154" s="30">
        <v>0</v>
      </c>
    </row>
    <row r="155" spans="1:22" ht="18" hidden="1" customHeight="1">
      <c r="A155" s="24">
        <v>103100213</v>
      </c>
      <c r="B155" s="23">
        <f t="shared" si="10"/>
        <v>0</v>
      </c>
      <c r="C155" s="23" t="s">
        <v>59</v>
      </c>
      <c r="D155" s="23">
        <f>'ROSALPI '!T172</f>
        <v>0</v>
      </c>
      <c r="E155" s="23" t="s">
        <v>58</v>
      </c>
      <c r="F155" s="23" t="s">
        <v>57</v>
      </c>
      <c r="G155" s="23">
        <f>ZAMORA!U174</f>
        <v>0</v>
      </c>
      <c r="H155" s="23" t="s">
        <v>58</v>
      </c>
      <c r="I155" s="23" t="s">
        <v>60</v>
      </c>
      <c r="J155" s="23">
        <f>PARIS!T174</f>
        <v>0</v>
      </c>
      <c r="K155" s="22" t="str">
        <f t="shared" si="12"/>
        <v>R0-Z0-P0</v>
      </c>
      <c r="L155" s="22"/>
      <c r="M155" s="22" t="s">
        <v>316</v>
      </c>
      <c r="N155" s="17" t="s">
        <v>44</v>
      </c>
      <c r="O155" s="18" t="s">
        <v>522</v>
      </c>
      <c r="P155" s="33">
        <v>1833</v>
      </c>
      <c r="Q155" s="18">
        <f>'ROSALPI '!V172</f>
        <v>0</v>
      </c>
      <c r="R155" s="18">
        <f>ZAMORA!W174</f>
        <v>0</v>
      </c>
      <c r="S155" s="18">
        <f>PARIS!V174</f>
        <v>0</v>
      </c>
      <c r="T155" s="45">
        <f t="shared" si="11"/>
        <v>0</v>
      </c>
      <c r="U155" s="30">
        <v>0</v>
      </c>
    </row>
    <row r="156" spans="1:22" ht="18" hidden="1" customHeight="1">
      <c r="A156" s="24">
        <v>103100214</v>
      </c>
      <c r="B156" s="23">
        <f t="shared" si="10"/>
        <v>0</v>
      </c>
      <c r="C156" s="23" t="s">
        <v>59</v>
      </c>
      <c r="D156" s="23">
        <f>'ROSALPI '!T173</f>
        <v>0</v>
      </c>
      <c r="E156" s="23" t="s">
        <v>58</v>
      </c>
      <c r="F156" s="23" t="s">
        <v>57</v>
      </c>
      <c r="G156" s="23">
        <f>ZAMORA!U175</f>
        <v>0</v>
      </c>
      <c r="H156" s="23" t="s">
        <v>58</v>
      </c>
      <c r="I156" s="23" t="s">
        <v>60</v>
      </c>
      <c r="J156" s="23">
        <f>PARIS!T175</f>
        <v>0</v>
      </c>
      <c r="K156" s="22" t="str">
        <f t="shared" si="12"/>
        <v>R0-Z0-P0</v>
      </c>
      <c r="L156" s="22"/>
      <c r="M156" s="22" t="s">
        <v>212</v>
      </c>
      <c r="N156" s="17" t="s">
        <v>44</v>
      </c>
      <c r="O156" s="18" t="s">
        <v>523</v>
      </c>
      <c r="P156" s="33">
        <v>167</v>
      </c>
      <c r="Q156" s="18">
        <f>'ROSALPI '!V173</f>
        <v>0</v>
      </c>
      <c r="R156" s="18">
        <f>ZAMORA!W175</f>
        <v>0</v>
      </c>
      <c r="S156" s="18">
        <f>PARIS!V175</f>
        <v>0</v>
      </c>
      <c r="T156" s="45">
        <f t="shared" si="11"/>
        <v>0</v>
      </c>
      <c r="U156" s="30">
        <v>0</v>
      </c>
    </row>
    <row r="157" spans="1:22" ht="18" hidden="1" customHeight="1">
      <c r="A157" s="24">
        <v>103100215</v>
      </c>
      <c r="B157" s="23">
        <f t="shared" si="10"/>
        <v>0</v>
      </c>
      <c r="C157" s="23" t="s">
        <v>59</v>
      </c>
      <c r="D157" s="23">
        <f>'ROSALPI '!T174</f>
        <v>0</v>
      </c>
      <c r="E157" s="23" t="s">
        <v>58</v>
      </c>
      <c r="F157" s="23" t="s">
        <v>57</v>
      </c>
      <c r="G157" s="23">
        <f>ZAMORA!U176</f>
        <v>0</v>
      </c>
      <c r="H157" s="23" t="s">
        <v>58</v>
      </c>
      <c r="I157" s="23" t="s">
        <v>60</v>
      </c>
      <c r="J157" s="23">
        <f>PARIS!T176</f>
        <v>0</v>
      </c>
      <c r="K157" s="22" t="str">
        <f t="shared" si="12"/>
        <v>R0-Z0-P0</v>
      </c>
      <c r="L157" s="22"/>
      <c r="M157" s="22" t="s">
        <v>293</v>
      </c>
      <c r="N157" s="18" t="s">
        <v>44</v>
      </c>
      <c r="O157" s="18" t="s">
        <v>522</v>
      </c>
      <c r="P157" s="33">
        <v>21133</v>
      </c>
      <c r="Q157" s="18">
        <f>'ROSALPI '!V174</f>
        <v>0</v>
      </c>
      <c r="R157" s="18">
        <f>ZAMORA!W176</f>
        <v>0</v>
      </c>
      <c r="S157" s="18">
        <f>PARIS!V176</f>
        <v>0</v>
      </c>
      <c r="T157" s="45">
        <f t="shared" si="11"/>
        <v>0</v>
      </c>
      <c r="U157" s="30">
        <v>0</v>
      </c>
    </row>
    <row r="158" spans="1:22" ht="18" hidden="1" customHeight="1">
      <c r="A158" s="24">
        <v>103100216</v>
      </c>
      <c r="B158" s="23">
        <f t="shared" si="10"/>
        <v>35000</v>
      </c>
      <c r="C158" s="23" t="s">
        <v>59</v>
      </c>
      <c r="D158" s="23">
        <f>'ROSALPI '!T175</f>
        <v>0</v>
      </c>
      <c r="E158" s="23" t="s">
        <v>58</v>
      </c>
      <c r="F158" s="23" t="s">
        <v>57</v>
      </c>
      <c r="G158" s="23">
        <f>ZAMORA!U177</f>
        <v>15000</v>
      </c>
      <c r="H158" s="23" t="s">
        <v>58</v>
      </c>
      <c r="I158" s="23" t="s">
        <v>60</v>
      </c>
      <c r="J158" s="23">
        <f>PARIS!T177</f>
        <v>20000</v>
      </c>
      <c r="K158" s="22" t="str">
        <f t="shared" si="12"/>
        <v>R0-Z15000-P20000</v>
      </c>
      <c r="L158" s="22"/>
      <c r="M158" s="55" t="s">
        <v>134</v>
      </c>
      <c r="N158" s="16" t="s">
        <v>44</v>
      </c>
      <c r="O158" s="18" t="s">
        <v>522</v>
      </c>
      <c r="P158" s="33">
        <v>31</v>
      </c>
      <c r="Q158" s="18">
        <f>'ROSALPI '!V175</f>
        <v>0</v>
      </c>
      <c r="R158" s="18">
        <f>ZAMORA!W177</f>
        <v>15000</v>
      </c>
      <c r="S158" s="18">
        <f>PARIS!V177</f>
        <v>20000</v>
      </c>
      <c r="T158" s="45">
        <f t="shared" si="11"/>
        <v>35000</v>
      </c>
      <c r="U158" s="30">
        <f t="shared" si="13"/>
        <v>1085000</v>
      </c>
      <c r="V158" s="30"/>
    </row>
    <row r="159" spans="1:22" ht="18" hidden="1" customHeight="1">
      <c r="A159" s="24">
        <v>103100217</v>
      </c>
      <c r="B159" s="23">
        <f t="shared" si="10"/>
        <v>2</v>
      </c>
      <c r="C159" s="23" t="s">
        <v>59</v>
      </c>
      <c r="D159" s="23">
        <f>'ROSALPI '!T176</f>
        <v>0</v>
      </c>
      <c r="E159" s="23" t="s">
        <v>58</v>
      </c>
      <c r="F159" s="23" t="s">
        <v>57</v>
      </c>
      <c r="G159" s="23">
        <f>ZAMORA!U178</f>
        <v>2</v>
      </c>
      <c r="H159" s="23" t="s">
        <v>58</v>
      </c>
      <c r="I159" s="23" t="s">
        <v>60</v>
      </c>
      <c r="J159" s="23">
        <f>PARIS!T178</f>
        <v>0</v>
      </c>
      <c r="K159" s="22" t="str">
        <f t="shared" si="12"/>
        <v>R0-Z2-P0</v>
      </c>
      <c r="L159" s="22"/>
      <c r="M159" s="22" t="s">
        <v>173</v>
      </c>
      <c r="N159" s="17" t="s">
        <v>19</v>
      </c>
      <c r="O159" s="18" t="s">
        <v>522</v>
      </c>
      <c r="P159" s="33">
        <v>6250</v>
      </c>
      <c r="Q159" s="18">
        <f>'ROSALPI '!V176</f>
        <v>0</v>
      </c>
      <c r="R159" s="18">
        <f>ZAMORA!W178</f>
        <v>2</v>
      </c>
      <c r="S159" s="18">
        <f>PARIS!V178</f>
        <v>0</v>
      </c>
      <c r="T159" s="45">
        <f t="shared" si="11"/>
        <v>2</v>
      </c>
      <c r="U159" s="30">
        <f t="shared" si="13"/>
        <v>12500</v>
      </c>
    </row>
    <row r="160" spans="1:22" ht="18" hidden="1" customHeight="1">
      <c r="A160" s="24">
        <v>103100218</v>
      </c>
      <c r="B160" s="23">
        <f t="shared" si="10"/>
        <v>0</v>
      </c>
      <c r="C160" s="23" t="s">
        <v>59</v>
      </c>
      <c r="D160" s="23">
        <f>'ROSALPI '!T177</f>
        <v>0</v>
      </c>
      <c r="E160" s="23" t="s">
        <v>58</v>
      </c>
      <c r="F160" s="23" t="s">
        <v>57</v>
      </c>
      <c r="G160" s="23">
        <f>ZAMORA!U179</f>
        <v>0</v>
      </c>
      <c r="H160" s="23" t="s">
        <v>58</v>
      </c>
      <c r="I160" s="23" t="s">
        <v>60</v>
      </c>
      <c r="J160" s="23">
        <f>PARIS!T179</f>
        <v>0</v>
      </c>
      <c r="K160" s="22" t="str">
        <f t="shared" si="12"/>
        <v>R0-Z0-P0</v>
      </c>
      <c r="L160" s="22"/>
      <c r="M160" s="22" t="s">
        <v>174</v>
      </c>
      <c r="N160" s="16" t="s">
        <v>424</v>
      </c>
      <c r="O160" s="18" t="s">
        <v>521</v>
      </c>
      <c r="P160" s="33">
        <v>3149</v>
      </c>
      <c r="Q160" s="18">
        <f>'ROSALPI '!V177</f>
        <v>0</v>
      </c>
      <c r="R160" s="18">
        <f>ZAMORA!W179</f>
        <v>0</v>
      </c>
      <c r="S160" s="18">
        <f>PARIS!V179</f>
        <v>0</v>
      </c>
      <c r="T160" s="45">
        <f t="shared" si="11"/>
        <v>0</v>
      </c>
      <c r="U160" s="30">
        <f t="shared" si="13"/>
        <v>0</v>
      </c>
    </row>
    <row r="161" spans="1:22" ht="18" hidden="1" customHeight="1">
      <c r="A161" s="44">
        <v>103100219</v>
      </c>
      <c r="B161" s="23">
        <f t="shared" si="10"/>
        <v>0</v>
      </c>
      <c r="C161" s="23" t="s">
        <v>59</v>
      </c>
      <c r="D161" s="23">
        <f>'ROSALPI '!T178</f>
        <v>0</v>
      </c>
      <c r="E161" s="23" t="s">
        <v>58</v>
      </c>
      <c r="F161" s="23" t="s">
        <v>57</v>
      </c>
      <c r="G161" s="23">
        <f>ZAMORA!U180</f>
        <v>0</v>
      </c>
      <c r="H161" s="23" t="s">
        <v>58</v>
      </c>
      <c r="I161" s="23" t="s">
        <v>60</v>
      </c>
      <c r="J161" s="23">
        <f>PARIS!T180</f>
        <v>0</v>
      </c>
      <c r="K161" s="22" t="str">
        <f t="shared" si="12"/>
        <v>R0-Z0-P0</v>
      </c>
      <c r="L161" s="22"/>
      <c r="M161" s="22" t="s">
        <v>281</v>
      </c>
      <c r="N161" s="17" t="s">
        <v>44</v>
      </c>
      <c r="O161" s="18" t="s">
        <v>522</v>
      </c>
      <c r="P161" s="33">
        <v>493</v>
      </c>
      <c r="Q161" s="18">
        <f>'ROSALPI '!V178</f>
        <v>0</v>
      </c>
      <c r="R161" s="18">
        <f>ZAMORA!W180</f>
        <v>0</v>
      </c>
      <c r="S161" s="18">
        <f>PARIS!V180</f>
        <v>0</v>
      </c>
      <c r="T161" s="45">
        <f t="shared" si="11"/>
        <v>0</v>
      </c>
      <c r="U161" s="30">
        <f t="shared" si="13"/>
        <v>0</v>
      </c>
    </row>
    <row r="162" spans="1:22" ht="18" hidden="1" customHeight="1">
      <c r="A162" s="24">
        <v>103100220</v>
      </c>
      <c r="B162" s="23">
        <f t="shared" si="10"/>
        <v>0</v>
      </c>
      <c r="C162" s="23" t="s">
        <v>59</v>
      </c>
      <c r="D162" s="23">
        <f>'ROSALPI '!T179</f>
        <v>0</v>
      </c>
      <c r="E162" s="23" t="s">
        <v>58</v>
      </c>
      <c r="F162" s="23" t="s">
        <v>57</v>
      </c>
      <c r="G162" s="23">
        <f>ZAMORA!U181</f>
        <v>0</v>
      </c>
      <c r="H162" s="23" t="s">
        <v>58</v>
      </c>
      <c r="I162" s="23" t="s">
        <v>60</v>
      </c>
      <c r="J162" s="23">
        <f>PARIS!T181</f>
        <v>0</v>
      </c>
      <c r="K162" s="22" t="str">
        <f t="shared" si="12"/>
        <v>R0-Z0-P0</v>
      </c>
      <c r="L162" s="22"/>
      <c r="M162" s="22" t="s">
        <v>454</v>
      </c>
      <c r="N162" s="17" t="s">
        <v>12</v>
      </c>
      <c r="O162" s="18" t="e">
        <v>#N/A</v>
      </c>
      <c r="P162" s="33" t="e">
        <v>#N/A</v>
      </c>
      <c r="Q162" s="18">
        <f>'ROSALPI '!V179</f>
        <v>0</v>
      </c>
      <c r="R162" s="18">
        <f>ZAMORA!W181</f>
        <v>0</v>
      </c>
      <c r="S162" s="18">
        <f>PARIS!V181</f>
        <v>0</v>
      </c>
      <c r="T162" s="45">
        <f t="shared" si="11"/>
        <v>0</v>
      </c>
      <c r="U162" s="30">
        <v>0</v>
      </c>
    </row>
    <row r="163" spans="1:22" ht="18" hidden="1" customHeight="1">
      <c r="A163" s="24">
        <v>103100221</v>
      </c>
      <c r="B163" s="23">
        <f t="shared" si="10"/>
        <v>0</v>
      </c>
      <c r="C163" s="23" t="s">
        <v>59</v>
      </c>
      <c r="D163" s="23">
        <f>'ROSALPI '!T180</f>
        <v>0</v>
      </c>
      <c r="E163" s="23" t="s">
        <v>58</v>
      </c>
      <c r="F163" s="23" t="s">
        <v>57</v>
      </c>
      <c r="G163" s="23">
        <f>ZAMORA!U182</f>
        <v>0</v>
      </c>
      <c r="H163" s="23" t="s">
        <v>58</v>
      </c>
      <c r="I163" s="23" t="s">
        <v>60</v>
      </c>
      <c r="J163" s="23">
        <f>PARIS!T182</f>
        <v>0</v>
      </c>
      <c r="K163" s="22" t="str">
        <f t="shared" si="12"/>
        <v>R0-Z0-P0</v>
      </c>
      <c r="L163" s="22"/>
      <c r="M163" s="22" t="s">
        <v>455</v>
      </c>
      <c r="N163" s="16" t="s">
        <v>17</v>
      </c>
      <c r="O163" s="18" t="e">
        <v>#N/A</v>
      </c>
      <c r="P163" s="33" t="e">
        <v>#N/A</v>
      </c>
      <c r="Q163" s="18">
        <f>'ROSALPI '!V180</f>
        <v>0</v>
      </c>
      <c r="R163" s="18">
        <f>ZAMORA!W182</f>
        <v>0</v>
      </c>
      <c r="S163" s="18">
        <f>PARIS!V182</f>
        <v>0</v>
      </c>
      <c r="T163" s="45">
        <f t="shared" si="11"/>
        <v>0</v>
      </c>
      <c r="U163" s="30">
        <v>0</v>
      </c>
    </row>
    <row r="164" spans="1:22" ht="18" hidden="1" customHeight="1">
      <c r="A164" s="26">
        <v>103100222</v>
      </c>
      <c r="B164" s="23">
        <f t="shared" si="10"/>
        <v>0</v>
      </c>
      <c r="C164" s="27" t="s">
        <v>59</v>
      </c>
      <c r="D164" s="23">
        <f>'ROSALPI '!T181</f>
        <v>0</v>
      </c>
      <c r="E164" s="27" t="s">
        <v>58</v>
      </c>
      <c r="F164" s="27" t="s">
        <v>57</v>
      </c>
      <c r="G164" s="23">
        <f>ZAMORA!U183</f>
        <v>0</v>
      </c>
      <c r="H164" s="27" t="s">
        <v>58</v>
      </c>
      <c r="I164" s="27" t="s">
        <v>60</v>
      </c>
      <c r="J164" s="23">
        <f>PARIS!T183</f>
        <v>0</v>
      </c>
      <c r="K164" s="22" t="str">
        <f t="shared" si="12"/>
        <v>R0-Z0-P0</v>
      </c>
      <c r="L164" s="22"/>
      <c r="M164" s="22" t="s">
        <v>243</v>
      </c>
      <c r="N164" s="17" t="s">
        <v>44</v>
      </c>
      <c r="O164" s="18" t="s">
        <v>520</v>
      </c>
      <c r="P164" s="33">
        <v>9979</v>
      </c>
      <c r="Q164" s="18">
        <f>'ROSALPI '!V181</f>
        <v>0</v>
      </c>
      <c r="R164" s="18">
        <f>ZAMORA!W183</f>
        <v>0</v>
      </c>
      <c r="S164" s="18">
        <f>PARIS!V183</f>
        <v>0</v>
      </c>
      <c r="T164" s="45">
        <f t="shared" si="11"/>
        <v>0</v>
      </c>
      <c r="U164" s="30">
        <f t="shared" si="13"/>
        <v>0</v>
      </c>
    </row>
    <row r="165" spans="1:22" ht="18" hidden="1" customHeight="1">
      <c r="A165" s="26">
        <v>103100223</v>
      </c>
      <c r="B165" s="23">
        <f t="shared" si="10"/>
        <v>190</v>
      </c>
      <c r="C165" s="27" t="s">
        <v>59</v>
      </c>
      <c r="D165" s="23">
        <f>'ROSALPI '!T182</f>
        <v>0</v>
      </c>
      <c r="E165" s="27" t="s">
        <v>58</v>
      </c>
      <c r="F165" s="27" t="s">
        <v>57</v>
      </c>
      <c r="G165" s="23">
        <f>ZAMORA!U184</f>
        <v>90</v>
      </c>
      <c r="H165" s="27" t="s">
        <v>58</v>
      </c>
      <c r="I165" s="27" t="s">
        <v>60</v>
      </c>
      <c r="J165" s="23">
        <f>PARIS!T184</f>
        <v>100</v>
      </c>
      <c r="K165" s="22" t="str">
        <f t="shared" si="12"/>
        <v>R0-Z90-P100</v>
      </c>
      <c r="L165" s="22"/>
      <c r="M165" s="56" t="s">
        <v>139</v>
      </c>
      <c r="N165" s="16" t="s">
        <v>438</v>
      </c>
      <c r="O165" s="18" t="s">
        <v>520</v>
      </c>
      <c r="P165" s="33">
        <v>8008</v>
      </c>
      <c r="Q165" s="18">
        <f>'ROSALPI '!V182</f>
        <v>0</v>
      </c>
      <c r="R165" s="18">
        <f>ZAMORA!W184</f>
        <v>90</v>
      </c>
      <c r="S165" s="18">
        <f>PARIS!V184</f>
        <v>100</v>
      </c>
      <c r="T165" s="45">
        <f t="shared" si="11"/>
        <v>190</v>
      </c>
      <c r="U165" s="30">
        <f t="shared" si="13"/>
        <v>1521520</v>
      </c>
      <c r="V165" s="30"/>
    </row>
    <row r="166" spans="1:22" s="14" customFormat="1" ht="18" hidden="1" customHeight="1">
      <c r="A166" s="24">
        <v>103100224</v>
      </c>
      <c r="B166" s="23">
        <f t="shared" si="10"/>
        <v>100</v>
      </c>
      <c r="C166" s="23" t="s">
        <v>59</v>
      </c>
      <c r="D166" s="23">
        <f>'ROSALPI '!T183</f>
        <v>0</v>
      </c>
      <c r="E166" s="23" t="s">
        <v>58</v>
      </c>
      <c r="F166" s="23" t="s">
        <v>57</v>
      </c>
      <c r="G166" s="23">
        <f>ZAMORA!U185</f>
        <v>0</v>
      </c>
      <c r="H166" s="23" t="s">
        <v>58</v>
      </c>
      <c r="I166" s="23" t="s">
        <v>60</v>
      </c>
      <c r="J166" s="23">
        <f>PARIS!T185</f>
        <v>100</v>
      </c>
      <c r="K166" s="22" t="str">
        <f t="shared" si="12"/>
        <v>R0-Z0-P100</v>
      </c>
      <c r="L166" s="22"/>
      <c r="M166" s="22" t="s">
        <v>141</v>
      </c>
      <c r="N166" s="17" t="s">
        <v>44</v>
      </c>
      <c r="O166" s="18" t="s">
        <v>521</v>
      </c>
      <c r="P166" s="33">
        <v>185</v>
      </c>
      <c r="Q166" s="18">
        <f>'ROSALPI '!V183</f>
        <v>0</v>
      </c>
      <c r="R166" s="18">
        <f>ZAMORA!W185</f>
        <v>0</v>
      </c>
      <c r="S166" s="18">
        <f>PARIS!V185</f>
        <v>100</v>
      </c>
      <c r="T166" s="45">
        <f t="shared" si="11"/>
        <v>100</v>
      </c>
      <c r="U166" s="30">
        <f t="shared" si="13"/>
        <v>18500</v>
      </c>
    </row>
    <row r="167" spans="1:22" ht="18" hidden="1" customHeight="1">
      <c r="A167" s="24">
        <v>103100225</v>
      </c>
      <c r="B167" s="23">
        <f t="shared" si="10"/>
        <v>0</v>
      </c>
      <c r="C167" s="23" t="s">
        <v>59</v>
      </c>
      <c r="D167" s="23">
        <f>'ROSALPI '!T184</f>
        <v>0</v>
      </c>
      <c r="E167" s="23" t="s">
        <v>58</v>
      </c>
      <c r="F167" s="23" t="s">
        <v>57</v>
      </c>
      <c r="G167" s="23">
        <f>ZAMORA!U186</f>
        <v>0</v>
      </c>
      <c r="H167" s="23" t="s">
        <v>58</v>
      </c>
      <c r="I167" s="23" t="s">
        <v>60</v>
      </c>
      <c r="J167" s="23">
        <f>PARIS!T186</f>
        <v>0</v>
      </c>
      <c r="K167" s="22" t="str">
        <f t="shared" si="12"/>
        <v>R0-Z0-P0</v>
      </c>
      <c r="L167" s="22"/>
      <c r="M167" s="22" t="s">
        <v>276</v>
      </c>
      <c r="N167" s="16" t="s">
        <v>44</v>
      </c>
      <c r="O167" s="18" t="s">
        <v>522</v>
      </c>
      <c r="P167" s="33">
        <v>1325</v>
      </c>
      <c r="Q167" s="18">
        <f>'ROSALPI '!V184</f>
        <v>0</v>
      </c>
      <c r="R167" s="18">
        <f>ZAMORA!W186</f>
        <v>0</v>
      </c>
      <c r="S167" s="18">
        <f>PARIS!V186</f>
        <v>0</v>
      </c>
      <c r="T167" s="45">
        <f t="shared" si="11"/>
        <v>0</v>
      </c>
      <c r="U167" s="30">
        <f t="shared" si="13"/>
        <v>0</v>
      </c>
    </row>
    <row r="168" spans="1:22" ht="18" hidden="1" customHeight="1">
      <c r="A168" s="24">
        <v>103100226</v>
      </c>
      <c r="B168" s="23">
        <f t="shared" si="10"/>
        <v>0</v>
      </c>
      <c r="C168" s="23" t="s">
        <v>59</v>
      </c>
      <c r="D168" s="23">
        <f>'ROSALPI '!T185</f>
        <v>0</v>
      </c>
      <c r="E168" s="23" t="s">
        <v>58</v>
      </c>
      <c r="F168" s="23" t="s">
        <v>57</v>
      </c>
      <c r="G168" s="23">
        <f>ZAMORA!U187</f>
        <v>0</v>
      </c>
      <c r="H168" s="23" t="s">
        <v>58</v>
      </c>
      <c r="I168" s="23" t="s">
        <v>60</v>
      </c>
      <c r="J168" s="23">
        <f>PARIS!T187</f>
        <v>0</v>
      </c>
      <c r="K168" s="22" t="str">
        <f t="shared" si="12"/>
        <v>R0-Z0-P0</v>
      </c>
      <c r="L168" s="22"/>
      <c r="M168" s="22" t="s">
        <v>277</v>
      </c>
      <c r="N168" s="16" t="s">
        <v>44</v>
      </c>
      <c r="O168" s="18" t="s">
        <v>521</v>
      </c>
      <c r="P168" s="33">
        <v>2250</v>
      </c>
      <c r="Q168" s="18">
        <f>'ROSALPI '!V185</f>
        <v>0</v>
      </c>
      <c r="R168" s="18">
        <f>ZAMORA!W187</f>
        <v>0</v>
      </c>
      <c r="S168" s="18">
        <f>PARIS!V187</f>
        <v>0</v>
      </c>
      <c r="T168" s="45">
        <f t="shared" si="11"/>
        <v>0</v>
      </c>
      <c r="U168" s="30">
        <f t="shared" si="13"/>
        <v>0</v>
      </c>
    </row>
    <row r="169" spans="1:22" s="43" customFormat="1" ht="18" hidden="1" customHeight="1">
      <c r="A169" s="39">
        <v>103100227</v>
      </c>
      <c r="B169" s="23">
        <f t="shared" si="10"/>
        <v>200</v>
      </c>
      <c r="C169" s="40" t="s">
        <v>59</v>
      </c>
      <c r="D169" s="23">
        <f>'ROSALPI '!T186</f>
        <v>0</v>
      </c>
      <c r="E169" s="40" t="s">
        <v>58</v>
      </c>
      <c r="F169" s="40" t="s">
        <v>57</v>
      </c>
      <c r="G169" s="23">
        <f>ZAMORA!U188</f>
        <v>0</v>
      </c>
      <c r="H169" s="40" t="s">
        <v>58</v>
      </c>
      <c r="I169" s="40" t="s">
        <v>60</v>
      </c>
      <c r="J169" s="23">
        <f>PARIS!T188</f>
        <v>200</v>
      </c>
      <c r="K169" s="22" t="str">
        <f t="shared" si="12"/>
        <v>R0-Z0-P200</v>
      </c>
      <c r="L169" s="41"/>
      <c r="M169" s="22" t="s">
        <v>114</v>
      </c>
      <c r="N169" s="42" t="s">
        <v>44</v>
      </c>
      <c r="O169" s="18" t="s">
        <v>522</v>
      </c>
      <c r="P169" s="33">
        <v>127</v>
      </c>
      <c r="Q169" s="18">
        <f>'ROSALPI '!V186</f>
        <v>0</v>
      </c>
      <c r="R169" s="18">
        <f>ZAMORA!W188</f>
        <v>0</v>
      </c>
      <c r="S169" s="18">
        <f>PARIS!V188</f>
        <v>200</v>
      </c>
      <c r="T169" s="45">
        <f t="shared" si="11"/>
        <v>200</v>
      </c>
      <c r="U169" s="30">
        <f t="shared" si="13"/>
        <v>25400</v>
      </c>
    </row>
    <row r="170" spans="1:22" ht="18" hidden="1" customHeight="1">
      <c r="A170" s="24">
        <v>103100228</v>
      </c>
      <c r="B170" s="23">
        <f t="shared" si="10"/>
        <v>0</v>
      </c>
      <c r="C170" s="23" t="s">
        <v>59</v>
      </c>
      <c r="D170" s="23">
        <f>'ROSALPI '!T187</f>
        <v>0</v>
      </c>
      <c r="E170" s="23" t="s">
        <v>58</v>
      </c>
      <c r="F170" s="23" t="s">
        <v>57</v>
      </c>
      <c r="G170" s="23">
        <f>ZAMORA!U189</f>
        <v>0</v>
      </c>
      <c r="H170" s="23" t="s">
        <v>58</v>
      </c>
      <c r="I170" s="23" t="s">
        <v>60</v>
      </c>
      <c r="J170" s="23">
        <f>PARIS!T189</f>
        <v>0</v>
      </c>
      <c r="K170" s="22" t="str">
        <f t="shared" si="12"/>
        <v>R0-Z0-P0</v>
      </c>
      <c r="L170" s="22"/>
      <c r="M170" s="22" t="s">
        <v>482</v>
      </c>
      <c r="N170" s="18" t="s">
        <v>44</v>
      </c>
      <c r="O170" s="18" t="s">
        <v>520</v>
      </c>
      <c r="P170" s="33">
        <v>232</v>
      </c>
      <c r="Q170" s="18">
        <f>'ROSALPI '!V187</f>
        <v>0</v>
      </c>
      <c r="R170" s="18">
        <f>ZAMORA!W189</f>
        <v>0</v>
      </c>
      <c r="S170" s="18">
        <f>PARIS!V189</f>
        <v>0</v>
      </c>
      <c r="T170" s="45">
        <f t="shared" si="11"/>
        <v>0</v>
      </c>
      <c r="U170" s="30">
        <f t="shared" si="13"/>
        <v>0</v>
      </c>
    </row>
    <row r="171" spans="1:22" ht="18" hidden="1" customHeight="1">
      <c r="A171" s="24">
        <v>103100229</v>
      </c>
      <c r="B171" s="23">
        <f t="shared" si="10"/>
        <v>0</v>
      </c>
      <c r="C171" s="23" t="s">
        <v>59</v>
      </c>
      <c r="D171" s="23">
        <f>'ROSALPI '!T188</f>
        <v>0</v>
      </c>
      <c r="E171" s="23" t="s">
        <v>58</v>
      </c>
      <c r="F171" s="23" t="s">
        <v>57</v>
      </c>
      <c r="G171" s="23">
        <f>ZAMORA!U190</f>
        <v>0</v>
      </c>
      <c r="H171" s="23" t="s">
        <v>58</v>
      </c>
      <c r="I171" s="23" t="s">
        <v>60</v>
      </c>
      <c r="J171" s="23">
        <f>PARIS!T190</f>
        <v>0</v>
      </c>
      <c r="K171" s="22" t="str">
        <f t="shared" si="12"/>
        <v>R0-Z0-P0</v>
      </c>
      <c r="L171" s="22"/>
      <c r="M171" s="22" t="s">
        <v>50</v>
      </c>
      <c r="N171" s="17" t="s">
        <v>44</v>
      </c>
      <c r="O171" s="18" t="s">
        <v>520</v>
      </c>
      <c r="P171" s="33">
        <v>462</v>
      </c>
      <c r="Q171" s="18">
        <f>'ROSALPI '!V188</f>
        <v>0</v>
      </c>
      <c r="R171" s="18">
        <f>ZAMORA!W190</f>
        <v>0</v>
      </c>
      <c r="S171" s="18">
        <f>PARIS!V190</f>
        <v>0</v>
      </c>
      <c r="T171" s="45">
        <f t="shared" si="11"/>
        <v>0</v>
      </c>
      <c r="U171" s="30">
        <f t="shared" si="13"/>
        <v>0</v>
      </c>
    </row>
    <row r="172" spans="1:22" ht="18" hidden="1" customHeight="1">
      <c r="A172" s="24">
        <v>103100230</v>
      </c>
      <c r="B172" s="23">
        <f t="shared" si="10"/>
        <v>100</v>
      </c>
      <c r="C172" s="23" t="s">
        <v>59</v>
      </c>
      <c r="D172" s="23">
        <f>'ROSALPI '!T189</f>
        <v>0</v>
      </c>
      <c r="E172" s="23" t="s">
        <v>58</v>
      </c>
      <c r="F172" s="23" t="s">
        <v>57</v>
      </c>
      <c r="G172" s="23">
        <f>ZAMORA!U191</f>
        <v>100</v>
      </c>
      <c r="H172" s="23" t="s">
        <v>58</v>
      </c>
      <c r="I172" s="23" t="s">
        <v>60</v>
      </c>
      <c r="J172" s="23">
        <f>PARIS!T191</f>
        <v>0</v>
      </c>
      <c r="K172" s="22" t="str">
        <f t="shared" si="12"/>
        <v>R0-Z100-P0</v>
      </c>
      <c r="L172" s="22"/>
      <c r="M172" s="22" t="s">
        <v>206</v>
      </c>
      <c r="N172" s="17" t="s">
        <v>44</v>
      </c>
      <c r="O172" s="18" t="s">
        <v>521</v>
      </c>
      <c r="P172" s="33">
        <v>109</v>
      </c>
      <c r="Q172" s="18">
        <f>'ROSALPI '!V189</f>
        <v>0</v>
      </c>
      <c r="R172" s="18">
        <f>ZAMORA!W191</f>
        <v>100</v>
      </c>
      <c r="S172" s="18">
        <f>PARIS!V191</f>
        <v>0</v>
      </c>
      <c r="T172" s="45">
        <f t="shared" si="11"/>
        <v>100</v>
      </c>
      <c r="U172" s="30">
        <f t="shared" si="13"/>
        <v>10900</v>
      </c>
    </row>
    <row r="173" spans="1:22" ht="18" hidden="1" customHeight="1">
      <c r="A173" s="24">
        <v>103100231</v>
      </c>
      <c r="B173" s="23">
        <f t="shared" si="10"/>
        <v>35</v>
      </c>
      <c r="C173" s="23" t="s">
        <v>59</v>
      </c>
      <c r="D173" s="23">
        <f>'ROSALPI '!T190</f>
        <v>0</v>
      </c>
      <c r="E173" s="23" t="s">
        <v>58</v>
      </c>
      <c r="F173" s="23" t="s">
        <v>57</v>
      </c>
      <c r="G173" s="23">
        <f>ZAMORA!U192</f>
        <v>20</v>
      </c>
      <c r="H173" s="23" t="s">
        <v>58</v>
      </c>
      <c r="I173" s="23" t="s">
        <v>60</v>
      </c>
      <c r="J173" s="23">
        <f>PARIS!T192</f>
        <v>15</v>
      </c>
      <c r="K173" s="22" t="str">
        <f t="shared" si="12"/>
        <v>R0-Z20-P15</v>
      </c>
      <c r="L173" s="22"/>
      <c r="M173" s="22" t="s">
        <v>48</v>
      </c>
      <c r="N173" s="17" t="s">
        <v>44</v>
      </c>
      <c r="O173" s="18" t="s">
        <v>521</v>
      </c>
      <c r="P173" s="33">
        <v>166598</v>
      </c>
      <c r="Q173" s="18">
        <f>'ROSALPI '!V190</f>
        <v>0</v>
      </c>
      <c r="R173" s="18">
        <f>ZAMORA!W192</f>
        <v>20</v>
      </c>
      <c r="S173" s="18">
        <f>PARIS!V192</f>
        <v>15</v>
      </c>
      <c r="T173" s="45">
        <f t="shared" si="11"/>
        <v>35</v>
      </c>
      <c r="U173" s="30">
        <f t="shared" si="13"/>
        <v>5830930</v>
      </c>
    </row>
    <row r="174" spans="1:22" ht="18" hidden="1" customHeight="1">
      <c r="A174" s="24">
        <v>103100232</v>
      </c>
      <c r="B174" s="23">
        <f t="shared" si="10"/>
        <v>30</v>
      </c>
      <c r="C174" s="23" t="s">
        <v>59</v>
      </c>
      <c r="D174" s="23">
        <f>'ROSALPI '!T191</f>
        <v>0</v>
      </c>
      <c r="E174" s="23" t="s">
        <v>58</v>
      </c>
      <c r="F174" s="23" t="s">
        <v>57</v>
      </c>
      <c r="G174" s="23">
        <f>ZAMORA!U193</f>
        <v>20</v>
      </c>
      <c r="H174" s="23" t="s">
        <v>58</v>
      </c>
      <c r="I174" s="23" t="s">
        <v>60</v>
      </c>
      <c r="J174" s="23">
        <f>PARIS!T193</f>
        <v>10</v>
      </c>
      <c r="K174" s="22" t="str">
        <f t="shared" si="12"/>
        <v>R0-Z20-P10</v>
      </c>
      <c r="L174" s="22"/>
      <c r="M174" s="22" t="s">
        <v>484</v>
      </c>
      <c r="N174" s="16" t="s">
        <v>44</v>
      </c>
      <c r="O174" s="18" t="s">
        <v>521</v>
      </c>
      <c r="P174" s="33">
        <v>124460</v>
      </c>
      <c r="Q174" s="18">
        <f>'ROSALPI '!V191</f>
        <v>0</v>
      </c>
      <c r="R174" s="18">
        <f>ZAMORA!W193</f>
        <v>20</v>
      </c>
      <c r="S174" s="18">
        <f>PARIS!V193</f>
        <v>10</v>
      </c>
      <c r="T174" s="45">
        <f t="shared" si="11"/>
        <v>30</v>
      </c>
      <c r="U174" s="30">
        <f t="shared" si="13"/>
        <v>3733800</v>
      </c>
    </row>
    <row r="175" spans="1:22" ht="18" hidden="1" customHeight="1">
      <c r="A175" s="24">
        <v>103100233</v>
      </c>
      <c r="B175" s="23">
        <f t="shared" si="10"/>
        <v>0</v>
      </c>
      <c r="C175" s="23" t="s">
        <v>59</v>
      </c>
      <c r="D175" s="23">
        <f>'ROSALPI '!T192</f>
        <v>0</v>
      </c>
      <c r="E175" s="23" t="s">
        <v>58</v>
      </c>
      <c r="F175" s="23" t="s">
        <v>57</v>
      </c>
      <c r="G175" s="23">
        <f>ZAMORA!U194</f>
        <v>0</v>
      </c>
      <c r="H175" s="23" t="s">
        <v>58</v>
      </c>
      <c r="I175" s="23" t="s">
        <v>60</v>
      </c>
      <c r="J175" s="23">
        <f>PARIS!T194</f>
        <v>0</v>
      </c>
      <c r="K175" s="22" t="str">
        <f t="shared" si="12"/>
        <v>R0-Z0-P0</v>
      </c>
      <c r="L175" s="22"/>
      <c r="M175" s="22" t="s">
        <v>286</v>
      </c>
      <c r="N175" s="18" t="s">
        <v>44</v>
      </c>
      <c r="O175" s="18" t="s">
        <v>520</v>
      </c>
      <c r="P175" s="33">
        <v>122491</v>
      </c>
      <c r="Q175" s="18">
        <f>'ROSALPI '!V192</f>
        <v>0</v>
      </c>
      <c r="R175" s="18">
        <f>ZAMORA!W194</f>
        <v>0</v>
      </c>
      <c r="S175" s="18">
        <f>PARIS!V194</f>
        <v>0</v>
      </c>
      <c r="T175" s="45">
        <f t="shared" si="11"/>
        <v>0</v>
      </c>
      <c r="U175" s="30">
        <f t="shared" si="13"/>
        <v>0</v>
      </c>
    </row>
    <row r="176" spans="1:22" ht="18" hidden="1" customHeight="1">
      <c r="A176" s="24">
        <v>103100237</v>
      </c>
      <c r="B176" s="23">
        <f t="shared" si="10"/>
        <v>0</v>
      </c>
      <c r="C176" s="23" t="s">
        <v>59</v>
      </c>
      <c r="D176" s="23">
        <f>'ROSALPI '!T193</f>
        <v>0</v>
      </c>
      <c r="E176" s="23" t="s">
        <v>58</v>
      </c>
      <c r="F176" s="23" t="s">
        <v>57</v>
      </c>
      <c r="G176" s="23">
        <f>ZAMORA!U195</f>
        <v>0</v>
      </c>
      <c r="H176" s="23" t="s">
        <v>58</v>
      </c>
      <c r="I176" s="23" t="s">
        <v>60</v>
      </c>
      <c r="J176" s="23">
        <f>PARIS!T195</f>
        <v>0</v>
      </c>
      <c r="K176" s="22" t="str">
        <f t="shared" si="12"/>
        <v>R0-Z0-P0</v>
      </c>
      <c r="L176" s="22"/>
      <c r="M176" s="22" t="s">
        <v>51</v>
      </c>
      <c r="N176" s="16" t="s">
        <v>19</v>
      </c>
      <c r="O176" s="18" t="s">
        <v>520</v>
      </c>
      <c r="P176" s="33">
        <v>200937</v>
      </c>
      <c r="Q176" s="18">
        <f>'ROSALPI '!V193</f>
        <v>0</v>
      </c>
      <c r="R176" s="18">
        <f>ZAMORA!W195</f>
        <v>0</v>
      </c>
      <c r="S176" s="18">
        <f>PARIS!V195</f>
        <v>0</v>
      </c>
      <c r="T176" s="45">
        <f t="shared" si="11"/>
        <v>0</v>
      </c>
      <c r="U176" s="30">
        <f t="shared" si="13"/>
        <v>0</v>
      </c>
    </row>
    <row r="177" spans="1:21" ht="18" hidden="1" customHeight="1">
      <c r="A177" s="24">
        <v>103100248</v>
      </c>
      <c r="B177" s="23">
        <f t="shared" si="10"/>
        <v>0</v>
      </c>
      <c r="C177" s="23" t="s">
        <v>59</v>
      </c>
      <c r="D177" s="23">
        <f>'ROSALPI '!T194</f>
        <v>0</v>
      </c>
      <c r="E177" s="23" t="s">
        <v>58</v>
      </c>
      <c r="F177" s="23" t="s">
        <v>57</v>
      </c>
      <c r="G177" s="23">
        <f>ZAMORA!U196</f>
        <v>0</v>
      </c>
      <c r="H177" s="23" t="s">
        <v>58</v>
      </c>
      <c r="I177" s="23" t="s">
        <v>60</v>
      </c>
      <c r="J177" s="23">
        <f>PARIS!T196</f>
        <v>0</v>
      </c>
      <c r="K177" s="22" t="str">
        <f t="shared" si="12"/>
        <v>R0-Z0-P0</v>
      </c>
      <c r="L177" s="22"/>
      <c r="M177" s="22" t="s">
        <v>324</v>
      </c>
      <c r="N177" s="17" t="s">
        <v>19</v>
      </c>
      <c r="O177" s="18" t="s">
        <v>522</v>
      </c>
      <c r="P177" s="33">
        <v>15707</v>
      </c>
      <c r="Q177" s="18">
        <f>'ROSALPI '!V194</f>
        <v>0</v>
      </c>
      <c r="R177" s="18">
        <f>ZAMORA!W196</f>
        <v>0</v>
      </c>
      <c r="S177" s="18">
        <f>PARIS!V196</f>
        <v>0</v>
      </c>
      <c r="T177" s="45">
        <f t="shared" si="11"/>
        <v>0</v>
      </c>
      <c r="U177" s="30">
        <f t="shared" si="13"/>
        <v>0</v>
      </c>
    </row>
    <row r="178" spans="1:21" ht="18" hidden="1" customHeight="1">
      <c r="A178" s="24">
        <v>103100249</v>
      </c>
      <c r="B178" s="23">
        <f t="shared" si="10"/>
        <v>0</v>
      </c>
      <c r="C178" s="23" t="s">
        <v>59</v>
      </c>
      <c r="D178" s="23">
        <f>'ROSALPI '!T195</f>
        <v>0</v>
      </c>
      <c r="E178" s="23" t="s">
        <v>58</v>
      </c>
      <c r="F178" s="23" t="s">
        <v>57</v>
      </c>
      <c r="G178" s="23">
        <f>ZAMORA!U197</f>
        <v>0</v>
      </c>
      <c r="H178" s="23" t="s">
        <v>58</v>
      </c>
      <c r="I178" s="23" t="s">
        <v>60</v>
      </c>
      <c r="J178" s="23">
        <f>PARIS!T197</f>
        <v>0</v>
      </c>
      <c r="K178" s="22" t="str">
        <f t="shared" si="12"/>
        <v>R0-Z0-P0</v>
      </c>
      <c r="L178" s="22"/>
      <c r="M178" s="22" t="s">
        <v>147</v>
      </c>
      <c r="N178" s="18" t="s">
        <v>19</v>
      </c>
      <c r="O178" s="18" t="s">
        <v>522</v>
      </c>
      <c r="P178" s="33">
        <v>17400</v>
      </c>
      <c r="Q178" s="18">
        <f>'ROSALPI '!V195</f>
        <v>0</v>
      </c>
      <c r="R178" s="18">
        <f>ZAMORA!W197</f>
        <v>0</v>
      </c>
      <c r="S178" s="18">
        <f>PARIS!V197</f>
        <v>0</v>
      </c>
      <c r="T178" s="45">
        <f t="shared" si="11"/>
        <v>0</v>
      </c>
      <c r="U178" s="30">
        <f t="shared" si="13"/>
        <v>0</v>
      </c>
    </row>
    <row r="179" spans="1:21" ht="18" hidden="1" customHeight="1">
      <c r="A179" s="24">
        <v>103100263</v>
      </c>
      <c r="B179" s="23">
        <f t="shared" si="10"/>
        <v>300</v>
      </c>
      <c r="C179" s="23" t="s">
        <v>59</v>
      </c>
      <c r="D179" s="23">
        <f>'ROSALPI '!T196</f>
        <v>0</v>
      </c>
      <c r="E179" s="23" t="s">
        <v>58</v>
      </c>
      <c r="F179" s="23" t="s">
        <v>57</v>
      </c>
      <c r="G179" s="23">
        <f>ZAMORA!U198</f>
        <v>300</v>
      </c>
      <c r="H179" s="23" t="s">
        <v>58</v>
      </c>
      <c r="I179" s="23" t="s">
        <v>60</v>
      </c>
      <c r="J179" s="23">
        <f>PARIS!T198</f>
        <v>0</v>
      </c>
      <c r="K179" s="22" t="str">
        <f t="shared" si="12"/>
        <v>R0-Z300-P0</v>
      </c>
      <c r="L179" s="22"/>
      <c r="M179" s="56" t="s">
        <v>118</v>
      </c>
      <c r="N179" s="17" t="s">
        <v>44</v>
      </c>
      <c r="O179" s="18" t="s">
        <v>520</v>
      </c>
      <c r="P179" s="33">
        <v>70</v>
      </c>
      <c r="Q179" s="18">
        <f>'ROSALPI '!V196</f>
        <v>0</v>
      </c>
      <c r="R179" s="18">
        <f>ZAMORA!W198</f>
        <v>300</v>
      </c>
      <c r="S179" s="18">
        <f>PARIS!V198</f>
        <v>0</v>
      </c>
      <c r="T179" s="45">
        <f t="shared" si="11"/>
        <v>300</v>
      </c>
      <c r="U179" s="30">
        <f t="shared" si="13"/>
        <v>21000</v>
      </c>
    </row>
    <row r="180" spans="1:21" ht="18" hidden="1" customHeight="1">
      <c r="A180" s="24">
        <v>103100264</v>
      </c>
      <c r="B180" s="23">
        <f t="shared" si="10"/>
        <v>500</v>
      </c>
      <c r="C180" s="23" t="s">
        <v>59</v>
      </c>
      <c r="D180" s="23">
        <f>'ROSALPI '!T197</f>
        <v>0</v>
      </c>
      <c r="E180" s="23" t="s">
        <v>58</v>
      </c>
      <c r="F180" s="23" t="s">
        <v>57</v>
      </c>
      <c r="G180" s="23">
        <f>ZAMORA!U199</f>
        <v>200</v>
      </c>
      <c r="H180" s="23" t="s">
        <v>58</v>
      </c>
      <c r="I180" s="23" t="s">
        <v>60</v>
      </c>
      <c r="J180" s="23">
        <f>PARIS!T199</f>
        <v>300</v>
      </c>
      <c r="K180" s="22" t="str">
        <f t="shared" si="12"/>
        <v>R0-Z200-P300</v>
      </c>
      <c r="L180" s="22"/>
      <c r="M180" s="56" t="s">
        <v>117</v>
      </c>
      <c r="N180" s="17" t="s">
        <v>44</v>
      </c>
      <c r="O180" s="18" t="s">
        <v>523</v>
      </c>
      <c r="P180" s="33">
        <v>1724</v>
      </c>
      <c r="Q180" s="18">
        <f>'ROSALPI '!V197</f>
        <v>0</v>
      </c>
      <c r="R180" s="18">
        <f>ZAMORA!W199</f>
        <v>200</v>
      </c>
      <c r="S180" s="18">
        <f>PARIS!V199</f>
        <v>300</v>
      </c>
      <c r="T180" s="45">
        <f t="shared" si="11"/>
        <v>500</v>
      </c>
      <c r="U180" s="30">
        <f t="shared" si="13"/>
        <v>862000</v>
      </c>
    </row>
    <row r="181" spans="1:21" ht="18" hidden="1" customHeight="1">
      <c r="A181" s="24">
        <v>103100266</v>
      </c>
      <c r="B181" s="23">
        <f t="shared" si="10"/>
        <v>0</v>
      </c>
      <c r="C181" s="23" t="s">
        <v>59</v>
      </c>
      <c r="D181" s="23">
        <f>'ROSALPI '!T198</f>
        <v>0</v>
      </c>
      <c r="E181" s="23" t="s">
        <v>58</v>
      </c>
      <c r="F181" s="23" t="s">
        <v>57</v>
      </c>
      <c r="G181" s="23">
        <f>ZAMORA!U200</f>
        <v>0</v>
      </c>
      <c r="H181" s="23" t="s">
        <v>58</v>
      </c>
      <c r="I181" s="23" t="s">
        <v>60</v>
      </c>
      <c r="J181" s="23">
        <f>PARIS!T200</f>
        <v>0</v>
      </c>
      <c r="K181" s="22" t="str">
        <f t="shared" si="12"/>
        <v>R0-Z0-P0</v>
      </c>
      <c r="L181" s="22"/>
      <c r="M181" s="22" t="s">
        <v>393</v>
      </c>
      <c r="N181" s="16" t="s">
        <v>423</v>
      </c>
      <c r="O181" s="18" t="e">
        <v>#N/A</v>
      </c>
      <c r="P181" s="33" t="e">
        <v>#N/A</v>
      </c>
      <c r="Q181" s="18">
        <f>'ROSALPI '!V198</f>
        <v>0</v>
      </c>
      <c r="R181" s="18">
        <f>ZAMORA!W200</f>
        <v>0</v>
      </c>
      <c r="S181" s="18">
        <f>PARIS!V200</f>
        <v>0</v>
      </c>
      <c r="T181" s="45">
        <f t="shared" si="11"/>
        <v>0</v>
      </c>
      <c r="U181" s="30">
        <v>0</v>
      </c>
    </row>
    <row r="182" spans="1:21" ht="18" hidden="1" customHeight="1">
      <c r="A182" s="24">
        <v>103100267</v>
      </c>
      <c r="B182" s="23">
        <f t="shared" si="10"/>
        <v>0</v>
      </c>
      <c r="C182" s="23" t="s">
        <v>59</v>
      </c>
      <c r="D182" s="23">
        <f>'ROSALPI '!T199</f>
        <v>0</v>
      </c>
      <c r="E182" s="23" t="s">
        <v>58</v>
      </c>
      <c r="F182" s="23" t="s">
        <v>57</v>
      </c>
      <c r="G182" s="23">
        <f>ZAMORA!U201</f>
        <v>0</v>
      </c>
      <c r="H182" s="23" t="s">
        <v>58</v>
      </c>
      <c r="I182" s="23" t="s">
        <v>60</v>
      </c>
      <c r="J182" s="23">
        <f>PARIS!T201</f>
        <v>0</v>
      </c>
      <c r="K182" s="22" t="str">
        <f t="shared" si="12"/>
        <v>R0-Z0-P0</v>
      </c>
      <c r="L182" s="22"/>
      <c r="M182" s="22" t="s">
        <v>258</v>
      </c>
      <c r="N182" s="17" t="s">
        <v>44</v>
      </c>
      <c r="O182" s="18" t="s">
        <v>522</v>
      </c>
      <c r="P182" s="33">
        <v>260</v>
      </c>
      <c r="Q182" s="18">
        <f>'ROSALPI '!V199</f>
        <v>0</v>
      </c>
      <c r="R182" s="18">
        <f>ZAMORA!W201</f>
        <v>0</v>
      </c>
      <c r="S182" s="18">
        <f>PARIS!V201</f>
        <v>0</v>
      </c>
      <c r="T182" s="45">
        <f t="shared" si="11"/>
        <v>0</v>
      </c>
      <c r="U182" s="30">
        <f t="shared" si="13"/>
        <v>0</v>
      </c>
    </row>
    <row r="183" spans="1:21" ht="18" hidden="1" customHeight="1">
      <c r="A183" s="24">
        <v>103100268</v>
      </c>
      <c r="B183" s="23">
        <f t="shared" si="10"/>
        <v>0</v>
      </c>
      <c r="C183" s="23" t="s">
        <v>59</v>
      </c>
      <c r="D183" s="23">
        <f>'ROSALPI '!T200</f>
        <v>0</v>
      </c>
      <c r="E183" s="23" t="s">
        <v>58</v>
      </c>
      <c r="F183" s="23" t="s">
        <v>57</v>
      </c>
      <c r="G183" s="23">
        <f>ZAMORA!U202</f>
        <v>0</v>
      </c>
      <c r="H183" s="23" t="s">
        <v>58</v>
      </c>
      <c r="I183" s="23" t="s">
        <v>60</v>
      </c>
      <c r="J183" s="23">
        <f>PARIS!T202</f>
        <v>0</v>
      </c>
      <c r="K183" s="22" t="str">
        <f t="shared" si="12"/>
        <v>R0-Z0-P0</v>
      </c>
      <c r="L183" s="22"/>
      <c r="M183" s="56" t="s">
        <v>185</v>
      </c>
      <c r="N183" s="17" t="s">
        <v>426</v>
      </c>
      <c r="O183" s="18" t="s">
        <v>521</v>
      </c>
      <c r="P183" s="33">
        <v>4060</v>
      </c>
      <c r="Q183" s="18">
        <f>'ROSALPI '!V200</f>
        <v>0</v>
      </c>
      <c r="R183" s="18">
        <f>ZAMORA!W202</f>
        <v>0</v>
      </c>
      <c r="S183" s="18">
        <f>PARIS!V202</f>
        <v>0</v>
      </c>
      <c r="T183" s="45">
        <f t="shared" si="11"/>
        <v>0</v>
      </c>
      <c r="U183" s="30">
        <f t="shared" si="13"/>
        <v>0</v>
      </c>
    </row>
    <row r="184" spans="1:21" ht="18" hidden="1" customHeight="1">
      <c r="A184" s="24">
        <v>103100269</v>
      </c>
      <c r="B184" s="23">
        <f t="shared" si="10"/>
        <v>200</v>
      </c>
      <c r="C184" s="23" t="s">
        <v>59</v>
      </c>
      <c r="D184" s="23">
        <f>'ROSALPI '!T201</f>
        <v>0</v>
      </c>
      <c r="E184" s="23" t="s">
        <v>58</v>
      </c>
      <c r="F184" s="23" t="s">
        <v>57</v>
      </c>
      <c r="G184" s="23">
        <f>ZAMORA!U203</f>
        <v>200</v>
      </c>
      <c r="H184" s="23" t="s">
        <v>58</v>
      </c>
      <c r="I184" s="23" t="s">
        <v>60</v>
      </c>
      <c r="J184" s="23">
        <f>PARIS!T203</f>
        <v>0</v>
      </c>
      <c r="K184" s="22" t="str">
        <f t="shared" si="12"/>
        <v>R0-Z200-P0</v>
      </c>
      <c r="L184" s="22"/>
      <c r="M184" s="22" t="s">
        <v>360</v>
      </c>
      <c r="N184" s="17" t="s">
        <v>44</v>
      </c>
      <c r="O184" s="18" t="s">
        <v>520</v>
      </c>
      <c r="P184" s="33">
        <v>71</v>
      </c>
      <c r="Q184" s="18">
        <f>'ROSALPI '!V201</f>
        <v>0</v>
      </c>
      <c r="R184" s="18">
        <f>ZAMORA!W203</f>
        <v>200</v>
      </c>
      <c r="S184" s="18">
        <f>PARIS!V203</f>
        <v>0</v>
      </c>
      <c r="T184" s="45">
        <f t="shared" si="11"/>
        <v>200</v>
      </c>
      <c r="U184" s="30">
        <f t="shared" si="13"/>
        <v>14200</v>
      </c>
    </row>
    <row r="185" spans="1:21" ht="18" hidden="1" customHeight="1">
      <c r="A185" s="24">
        <v>103100270</v>
      </c>
      <c r="B185" s="23">
        <f t="shared" si="10"/>
        <v>0</v>
      </c>
      <c r="C185" s="23" t="s">
        <v>59</v>
      </c>
      <c r="D185" s="23">
        <f>'ROSALPI '!T202</f>
        <v>0</v>
      </c>
      <c r="E185" s="23" t="s">
        <v>58</v>
      </c>
      <c r="F185" s="23" t="s">
        <v>57</v>
      </c>
      <c r="G185" s="23">
        <f>ZAMORA!U204</f>
        <v>0</v>
      </c>
      <c r="H185" s="23" t="s">
        <v>58</v>
      </c>
      <c r="I185" s="23" t="s">
        <v>60</v>
      </c>
      <c r="J185" s="23">
        <f>PARIS!T204</f>
        <v>0</v>
      </c>
      <c r="K185" s="22" t="str">
        <f t="shared" si="12"/>
        <v>R0-Z0-P0</v>
      </c>
      <c r="L185" s="22"/>
      <c r="M185" s="22" t="s">
        <v>272</v>
      </c>
      <c r="N185" s="17" t="s">
        <v>44</v>
      </c>
      <c r="O185" s="18" t="s">
        <v>523</v>
      </c>
      <c r="P185" s="33">
        <v>19863</v>
      </c>
      <c r="Q185" s="18">
        <f>'ROSALPI '!V202</f>
        <v>0</v>
      </c>
      <c r="R185" s="18">
        <f>ZAMORA!W204</f>
        <v>0</v>
      </c>
      <c r="S185" s="18">
        <f>PARIS!V204</f>
        <v>0</v>
      </c>
      <c r="T185" s="45">
        <f t="shared" si="11"/>
        <v>0</v>
      </c>
      <c r="U185" s="30">
        <v>0</v>
      </c>
    </row>
    <row r="186" spans="1:21" ht="18" hidden="1" customHeight="1">
      <c r="A186" s="24">
        <v>103100276</v>
      </c>
      <c r="B186" s="23">
        <f t="shared" si="10"/>
        <v>0</v>
      </c>
      <c r="C186" s="23" t="s">
        <v>59</v>
      </c>
      <c r="D186" s="23">
        <f>'ROSALPI '!T203</f>
        <v>0</v>
      </c>
      <c r="E186" s="23" t="s">
        <v>58</v>
      </c>
      <c r="F186" s="23" t="s">
        <v>57</v>
      </c>
      <c r="G186" s="23">
        <f>ZAMORA!U205</f>
        <v>0</v>
      </c>
      <c r="H186" s="23" t="s">
        <v>58</v>
      </c>
      <c r="I186" s="23" t="s">
        <v>60</v>
      </c>
      <c r="J186" s="23">
        <f>PARIS!T205</f>
        <v>0</v>
      </c>
      <c r="K186" s="22" t="str">
        <f t="shared" si="12"/>
        <v>R0-Z0-P0</v>
      </c>
      <c r="L186" s="22"/>
      <c r="M186" s="22" t="s">
        <v>394</v>
      </c>
      <c r="N186" s="16" t="s">
        <v>19</v>
      </c>
      <c r="O186" s="18" t="s">
        <v>523</v>
      </c>
      <c r="P186" s="33">
        <v>43636</v>
      </c>
      <c r="Q186" s="18">
        <f>'ROSALPI '!V203</f>
        <v>0</v>
      </c>
      <c r="R186" s="18">
        <f>ZAMORA!W205</f>
        <v>0</v>
      </c>
      <c r="S186" s="18">
        <f>PARIS!V205</f>
        <v>0</v>
      </c>
      <c r="T186" s="45">
        <f t="shared" si="11"/>
        <v>0</v>
      </c>
      <c r="U186" s="30">
        <f t="shared" si="13"/>
        <v>0</v>
      </c>
    </row>
    <row r="187" spans="1:21" ht="18" hidden="1" customHeight="1">
      <c r="A187" s="24">
        <v>103100275</v>
      </c>
      <c r="B187" s="23">
        <f t="shared" si="10"/>
        <v>0</v>
      </c>
      <c r="C187" s="23" t="s">
        <v>59</v>
      </c>
      <c r="D187" s="23">
        <f>'ROSALPI '!T204</f>
        <v>0</v>
      </c>
      <c r="E187" s="23" t="s">
        <v>58</v>
      </c>
      <c r="F187" s="23" t="s">
        <v>57</v>
      </c>
      <c r="G187" s="23">
        <f>ZAMORA!U206</f>
        <v>0</v>
      </c>
      <c r="H187" s="23" t="s">
        <v>58</v>
      </c>
      <c r="I187" s="23" t="s">
        <v>60</v>
      </c>
      <c r="J187" s="23">
        <f>PARIS!T206</f>
        <v>0</v>
      </c>
      <c r="K187" s="22" t="str">
        <f t="shared" si="12"/>
        <v>R0-Z0-P0</v>
      </c>
      <c r="L187" s="36"/>
      <c r="M187" s="22" t="s">
        <v>395</v>
      </c>
      <c r="N187" s="17" t="s">
        <v>17</v>
      </c>
      <c r="O187" s="18" t="e">
        <v>#N/A</v>
      </c>
      <c r="P187" s="33" t="e">
        <v>#N/A</v>
      </c>
      <c r="Q187" s="18">
        <f>'ROSALPI '!V204</f>
        <v>0</v>
      </c>
      <c r="R187" s="18">
        <f>ZAMORA!W206</f>
        <v>0</v>
      </c>
      <c r="S187" s="18">
        <f>PARIS!V206</f>
        <v>0</v>
      </c>
      <c r="T187" s="45">
        <f t="shared" si="11"/>
        <v>0</v>
      </c>
      <c r="U187" s="30">
        <v>0</v>
      </c>
    </row>
    <row r="188" spans="1:21" ht="18" hidden="1" customHeight="1">
      <c r="A188" s="24">
        <v>103100279</v>
      </c>
      <c r="B188" s="23">
        <f t="shared" si="10"/>
        <v>0</v>
      </c>
      <c r="C188" s="23" t="s">
        <v>59</v>
      </c>
      <c r="D188" s="23">
        <f>'ROSALPI '!T205</f>
        <v>0</v>
      </c>
      <c r="E188" s="23" t="s">
        <v>58</v>
      </c>
      <c r="F188" s="23" t="s">
        <v>57</v>
      </c>
      <c r="G188" s="23">
        <f>ZAMORA!U207</f>
        <v>0</v>
      </c>
      <c r="H188" s="23" t="s">
        <v>58</v>
      </c>
      <c r="I188" s="23" t="s">
        <v>60</v>
      </c>
      <c r="J188" s="23">
        <f>PARIS!T207</f>
        <v>0</v>
      </c>
      <c r="K188" s="22" t="str">
        <f t="shared" si="12"/>
        <v>R0-Z0-P0</v>
      </c>
      <c r="L188" s="22"/>
      <c r="M188" s="22" t="s">
        <v>61</v>
      </c>
      <c r="N188" s="17" t="s">
        <v>25</v>
      </c>
      <c r="O188" s="18" t="e">
        <v>#N/A</v>
      </c>
      <c r="P188" s="33" t="e">
        <v>#N/A</v>
      </c>
      <c r="Q188" s="18">
        <f>'ROSALPI '!V205</f>
        <v>0</v>
      </c>
      <c r="R188" s="18">
        <f>ZAMORA!W207</f>
        <v>0</v>
      </c>
      <c r="S188" s="18">
        <f>PARIS!V207</f>
        <v>0</v>
      </c>
      <c r="T188" s="45">
        <f t="shared" si="11"/>
        <v>0</v>
      </c>
      <c r="U188" s="30">
        <v>0</v>
      </c>
    </row>
    <row r="189" spans="1:21" ht="18" hidden="1" customHeight="1">
      <c r="A189" s="24">
        <v>103100284</v>
      </c>
      <c r="B189" s="23">
        <f t="shared" si="10"/>
        <v>1200</v>
      </c>
      <c r="C189" s="23" t="s">
        <v>59</v>
      </c>
      <c r="D189" s="23">
        <f>'ROSALPI '!T206</f>
        <v>0</v>
      </c>
      <c r="E189" s="23" t="s">
        <v>58</v>
      </c>
      <c r="F189" s="23" t="s">
        <v>57</v>
      </c>
      <c r="G189" s="23">
        <f>ZAMORA!U208</f>
        <v>600</v>
      </c>
      <c r="H189" s="23" t="s">
        <v>58</v>
      </c>
      <c r="I189" s="23" t="s">
        <v>60</v>
      </c>
      <c r="J189" s="23">
        <f>PARIS!T208</f>
        <v>600</v>
      </c>
      <c r="K189" s="22" t="str">
        <f t="shared" si="12"/>
        <v>R0-Z600-P600</v>
      </c>
      <c r="L189" s="22"/>
      <c r="M189" s="22" t="s">
        <v>65</v>
      </c>
      <c r="N189" s="18" t="s">
        <v>44</v>
      </c>
      <c r="O189" s="18" t="s">
        <v>521</v>
      </c>
      <c r="P189" s="33">
        <v>665</v>
      </c>
      <c r="Q189" s="18">
        <f>'ROSALPI '!V206</f>
        <v>0</v>
      </c>
      <c r="R189" s="18">
        <f>ZAMORA!W208</f>
        <v>600</v>
      </c>
      <c r="S189" s="18">
        <f>PARIS!V208</f>
        <v>600</v>
      </c>
      <c r="T189" s="45">
        <f t="shared" si="11"/>
        <v>1200</v>
      </c>
      <c r="U189" s="30">
        <f t="shared" si="13"/>
        <v>798000</v>
      </c>
    </row>
    <row r="190" spans="1:21" ht="18" hidden="1" customHeight="1">
      <c r="A190" s="24">
        <v>103100285</v>
      </c>
      <c r="B190" s="23">
        <f t="shared" si="10"/>
        <v>1100</v>
      </c>
      <c r="C190" s="23" t="s">
        <v>59</v>
      </c>
      <c r="D190" s="23">
        <f>'ROSALPI '!T207</f>
        <v>0</v>
      </c>
      <c r="E190" s="23" t="s">
        <v>58</v>
      </c>
      <c r="F190" s="23" t="s">
        <v>57</v>
      </c>
      <c r="G190" s="23">
        <f>ZAMORA!U209</f>
        <v>300</v>
      </c>
      <c r="H190" s="23" t="s">
        <v>58</v>
      </c>
      <c r="I190" s="23" t="s">
        <v>60</v>
      </c>
      <c r="J190" s="23">
        <f>PARIS!T209</f>
        <v>800</v>
      </c>
      <c r="K190" s="22" t="str">
        <f t="shared" si="12"/>
        <v>R0-Z300-P800</v>
      </c>
      <c r="L190" s="22"/>
      <c r="M190" s="22" t="s">
        <v>211</v>
      </c>
      <c r="N190" s="17" t="s">
        <v>44</v>
      </c>
      <c r="O190" s="18" t="s">
        <v>522</v>
      </c>
      <c r="P190" s="33">
        <v>416</v>
      </c>
      <c r="Q190" s="18">
        <f>'ROSALPI '!V207</f>
        <v>0</v>
      </c>
      <c r="R190" s="18">
        <f>ZAMORA!W209</f>
        <v>300</v>
      </c>
      <c r="S190" s="18">
        <f>PARIS!V209</f>
        <v>800</v>
      </c>
      <c r="T190" s="45">
        <f t="shared" si="11"/>
        <v>1100</v>
      </c>
      <c r="U190" s="30">
        <f t="shared" si="13"/>
        <v>457600</v>
      </c>
    </row>
    <row r="191" spans="1:21" s="15" customFormat="1" ht="18" hidden="1" customHeight="1">
      <c r="A191" s="26">
        <v>103100287</v>
      </c>
      <c r="B191" s="23">
        <f t="shared" si="10"/>
        <v>3</v>
      </c>
      <c r="C191" s="27" t="s">
        <v>59</v>
      </c>
      <c r="D191" s="23">
        <f>'ROSALPI '!T208</f>
        <v>0</v>
      </c>
      <c r="E191" s="27" t="s">
        <v>58</v>
      </c>
      <c r="F191" s="27" t="s">
        <v>57</v>
      </c>
      <c r="G191" s="23">
        <f>ZAMORA!U210</f>
        <v>3</v>
      </c>
      <c r="H191" s="27" t="s">
        <v>58</v>
      </c>
      <c r="I191" s="27" t="s">
        <v>60</v>
      </c>
      <c r="J191" s="23">
        <f>PARIS!T210</f>
        <v>0</v>
      </c>
      <c r="K191" s="22" t="str">
        <f t="shared" si="12"/>
        <v>R0-Z3-P0</v>
      </c>
      <c r="L191" s="22" t="s">
        <v>535</v>
      </c>
      <c r="M191" s="56" t="s">
        <v>214</v>
      </c>
      <c r="N191" s="58" t="s">
        <v>536</v>
      </c>
      <c r="O191" s="18" t="s">
        <v>521</v>
      </c>
      <c r="P191" s="33">
        <v>9310</v>
      </c>
      <c r="Q191" s="18">
        <f>'ROSALPI '!V208</f>
        <v>0</v>
      </c>
      <c r="R191" s="18">
        <f>ZAMORA!W210</f>
        <v>3</v>
      </c>
      <c r="S191" s="18">
        <f>PARIS!V210</f>
        <v>0</v>
      </c>
      <c r="T191" s="45">
        <f t="shared" si="11"/>
        <v>3</v>
      </c>
      <c r="U191" s="30">
        <f t="shared" si="13"/>
        <v>27930</v>
      </c>
    </row>
    <row r="192" spans="1:21" ht="18" hidden="1" customHeight="1">
      <c r="A192" s="26">
        <v>103100288</v>
      </c>
      <c r="B192" s="23">
        <f t="shared" si="10"/>
        <v>0</v>
      </c>
      <c r="C192" s="27" t="s">
        <v>59</v>
      </c>
      <c r="D192" s="23">
        <f>'ROSALPI '!T209</f>
        <v>0</v>
      </c>
      <c r="E192" s="27" t="s">
        <v>58</v>
      </c>
      <c r="F192" s="27" t="s">
        <v>57</v>
      </c>
      <c r="G192" s="23">
        <f>ZAMORA!U211</f>
        <v>0</v>
      </c>
      <c r="H192" s="27" t="s">
        <v>58</v>
      </c>
      <c r="I192" s="27" t="s">
        <v>60</v>
      </c>
      <c r="J192" s="23">
        <f>PARIS!T211</f>
        <v>0</v>
      </c>
      <c r="K192" s="22" t="str">
        <f t="shared" si="12"/>
        <v>R0-Z0-P0</v>
      </c>
      <c r="L192" s="22"/>
      <c r="M192" s="22" t="s">
        <v>216</v>
      </c>
      <c r="N192" s="16" t="s">
        <v>44</v>
      </c>
      <c r="O192" s="18" t="s">
        <v>522</v>
      </c>
      <c r="P192" s="33">
        <v>857</v>
      </c>
      <c r="Q192" s="18">
        <f>'ROSALPI '!V209</f>
        <v>0</v>
      </c>
      <c r="R192" s="18">
        <f>ZAMORA!W211</f>
        <v>0</v>
      </c>
      <c r="S192" s="18">
        <f>PARIS!V211</f>
        <v>0</v>
      </c>
      <c r="T192" s="45">
        <f t="shared" si="11"/>
        <v>0</v>
      </c>
      <c r="U192" s="30">
        <v>0</v>
      </c>
    </row>
    <row r="193" spans="1:22" ht="18" hidden="1" customHeight="1">
      <c r="A193" s="24">
        <v>103100289</v>
      </c>
      <c r="B193" s="23">
        <f t="shared" si="10"/>
        <v>200</v>
      </c>
      <c r="C193" s="23" t="s">
        <v>59</v>
      </c>
      <c r="D193" s="23">
        <f>'ROSALPI '!T210</f>
        <v>0</v>
      </c>
      <c r="E193" s="23" t="s">
        <v>58</v>
      </c>
      <c r="F193" s="23" t="s">
        <v>57</v>
      </c>
      <c r="G193" s="23">
        <f>ZAMORA!U212</f>
        <v>100</v>
      </c>
      <c r="H193" s="23" t="s">
        <v>58</v>
      </c>
      <c r="I193" s="23" t="s">
        <v>60</v>
      </c>
      <c r="J193" s="23">
        <f>PARIS!T212</f>
        <v>100</v>
      </c>
      <c r="K193" s="22" t="str">
        <f t="shared" si="12"/>
        <v>R0-Z100-P100</v>
      </c>
      <c r="L193" s="22"/>
      <c r="M193" s="22" t="s">
        <v>215</v>
      </c>
      <c r="N193" s="17" t="s">
        <v>44</v>
      </c>
      <c r="O193" s="18" t="s">
        <v>523</v>
      </c>
      <c r="P193" s="33">
        <v>311</v>
      </c>
      <c r="Q193" s="18">
        <f>'ROSALPI '!V210</f>
        <v>0</v>
      </c>
      <c r="R193" s="18">
        <f>ZAMORA!W212</f>
        <v>100</v>
      </c>
      <c r="S193" s="18">
        <f>PARIS!V212</f>
        <v>100</v>
      </c>
      <c r="T193" s="45">
        <f t="shared" si="11"/>
        <v>200</v>
      </c>
      <c r="U193" s="30">
        <f t="shared" si="13"/>
        <v>62200</v>
      </c>
    </row>
    <row r="194" spans="1:22" ht="18" hidden="1" customHeight="1">
      <c r="A194" s="24">
        <v>103100290</v>
      </c>
      <c r="B194" s="23">
        <f t="shared" si="10"/>
        <v>0</v>
      </c>
      <c r="C194" s="23" t="s">
        <v>59</v>
      </c>
      <c r="D194" s="23">
        <f>'ROSALPI '!T211</f>
        <v>0</v>
      </c>
      <c r="E194" s="23" t="s">
        <v>58</v>
      </c>
      <c r="F194" s="23" t="s">
        <v>57</v>
      </c>
      <c r="G194" s="23">
        <f>ZAMORA!U213</f>
        <v>0</v>
      </c>
      <c r="H194" s="23" t="s">
        <v>58</v>
      </c>
      <c r="I194" s="23" t="s">
        <v>60</v>
      </c>
      <c r="J194" s="23">
        <f>PARIS!T213</f>
        <v>0</v>
      </c>
      <c r="K194" s="22" t="str">
        <f t="shared" si="12"/>
        <v>R0-Z0-P0</v>
      </c>
      <c r="L194" s="22"/>
      <c r="M194" s="22" t="s">
        <v>285</v>
      </c>
      <c r="N194" s="18" t="s">
        <v>44</v>
      </c>
      <c r="O194" s="18" t="s">
        <v>520</v>
      </c>
      <c r="P194" s="33">
        <v>3120</v>
      </c>
      <c r="Q194" s="18">
        <f>'ROSALPI '!V211</f>
        <v>0</v>
      </c>
      <c r="R194" s="18">
        <f>ZAMORA!W213</f>
        <v>0</v>
      </c>
      <c r="S194" s="18">
        <f>PARIS!V213</f>
        <v>0</v>
      </c>
      <c r="T194" s="45">
        <f t="shared" si="11"/>
        <v>0</v>
      </c>
      <c r="U194" s="30">
        <f t="shared" si="13"/>
        <v>0</v>
      </c>
    </row>
    <row r="195" spans="1:22" ht="18" hidden="1" customHeight="1">
      <c r="A195" s="24">
        <v>103100291</v>
      </c>
      <c r="B195" s="23">
        <f t="shared" si="10"/>
        <v>320</v>
      </c>
      <c r="C195" s="23" t="s">
        <v>59</v>
      </c>
      <c r="D195" s="23">
        <f>'ROSALPI '!T212</f>
        <v>0</v>
      </c>
      <c r="E195" s="23" t="s">
        <v>58</v>
      </c>
      <c r="F195" s="23" t="s">
        <v>57</v>
      </c>
      <c r="G195" s="23">
        <f>ZAMORA!U214</f>
        <v>200</v>
      </c>
      <c r="H195" s="23" t="s">
        <v>58</v>
      </c>
      <c r="I195" s="23" t="s">
        <v>60</v>
      </c>
      <c r="J195" s="23">
        <f>PARIS!T214</f>
        <v>120</v>
      </c>
      <c r="K195" s="22" t="str">
        <f t="shared" si="12"/>
        <v>R0-Z200-P120</v>
      </c>
      <c r="L195" s="22"/>
      <c r="M195" s="22" t="s">
        <v>488</v>
      </c>
      <c r="N195" s="17" t="s">
        <v>47</v>
      </c>
      <c r="O195" s="18" t="s">
        <v>521</v>
      </c>
      <c r="P195" s="33">
        <v>378</v>
      </c>
      <c r="Q195" s="18">
        <f>'ROSALPI '!V212</f>
        <v>0</v>
      </c>
      <c r="R195" s="18">
        <f>ZAMORA!W214</f>
        <v>200</v>
      </c>
      <c r="S195" s="18">
        <f>PARIS!V214</f>
        <v>120</v>
      </c>
      <c r="T195" s="45">
        <f t="shared" si="11"/>
        <v>320</v>
      </c>
      <c r="U195" s="30">
        <f t="shared" si="13"/>
        <v>120960</v>
      </c>
    </row>
    <row r="196" spans="1:22" ht="18" hidden="1" customHeight="1">
      <c r="A196" s="24">
        <v>103100292</v>
      </c>
      <c r="B196" s="23">
        <f t="shared" ref="B196:B243" si="14">D196+G196+J196</f>
        <v>320</v>
      </c>
      <c r="C196" s="23" t="s">
        <v>59</v>
      </c>
      <c r="D196" s="23">
        <f>'ROSALPI '!T213</f>
        <v>0</v>
      </c>
      <c r="E196" s="23" t="s">
        <v>58</v>
      </c>
      <c r="F196" s="23" t="s">
        <v>57</v>
      </c>
      <c r="G196" s="23">
        <f>ZAMORA!U215</f>
        <v>120</v>
      </c>
      <c r="H196" s="23" t="s">
        <v>58</v>
      </c>
      <c r="I196" s="23" t="s">
        <v>60</v>
      </c>
      <c r="J196" s="23">
        <f>PARIS!T215</f>
        <v>200</v>
      </c>
      <c r="K196" s="22" t="str">
        <f t="shared" si="12"/>
        <v>R0-Z120-P200</v>
      </c>
      <c r="L196" s="22"/>
      <c r="M196" s="22" t="s">
        <v>510</v>
      </c>
      <c r="N196" s="17" t="s">
        <v>17</v>
      </c>
      <c r="O196" s="18" t="s">
        <v>521</v>
      </c>
      <c r="P196" s="33">
        <v>385</v>
      </c>
      <c r="Q196" s="18">
        <f>'ROSALPI '!V213</f>
        <v>0</v>
      </c>
      <c r="R196" s="18">
        <f>ZAMORA!W215</f>
        <v>120</v>
      </c>
      <c r="S196" s="18">
        <f>PARIS!V215</f>
        <v>200</v>
      </c>
      <c r="T196" s="45">
        <f t="shared" ref="T196:T259" si="15">Q196+R196+S196</f>
        <v>320</v>
      </c>
      <c r="U196" s="30">
        <f t="shared" ref="U196:U258" si="16">P196*T196</f>
        <v>123200</v>
      </c>
    </row>
    <row r="197" spans="1:22" ht="18" hidden="1" customHeight="1">
      <c r="A197" s="24">
        <v>103100293</v>
      </c>
      <c r="B197" s="23">
        <f t="shared" si="14"/>
        <v>12000</v>
      </c>
      <c r="C197" s="23" t="s">
        <v>59</v>
      </c>
      <c r="D197" s="23">
        <f>'ROSALPI '!T214</f>
        <v>0</v>
      </c>
      <c r="E197" s="23" t="s">
        <v>58</v>
      </c>
      <c r="F197" s="23" t="s">
        <v>57</v>
      </c>
      <c r="G197" s="23">
        <f>ZAMORA!U216</f>
        <v>2000</v>
      </c>
      <c r="H197" s="23" t="s">
        <v>58</v>
      </c>
      <c r="I197" s="23" t="s">
        <v>60</v>
      </c>
      <c r="J197" s="23">
        <f>PARIS!T216</f>
        <v>10000</v>
      </c>
      <c r="K197" s="22" t="str">
        <f t="shared" ref="K197:K260" si="17">CONCATENATE(C197,D197,E197,F197,G197,H197,I197,J197)</f>
        <v>R0-Z2000-P10000</v>
      </c>
      <c r="L197" s="22"/>
      <c r="M197" s="22" t="s">
        <v>230</v>
      </c>
      <c r="N197" s="17" t="s">
        <v>44</v>
      </c>
      <c r="O197" s="18" t="s">
        <v>520</v>
      </c>
      <c r="P197" s="33">
        <v>47</v>
      </c>
      <c r="Q197" s="18">
        <f>'ROSALPI '!V214</f>
        <v>0</v>
      </c>
      <c r="R197" s="18">
        <f>ZAMORA!W216</f>
        <v>2000</v>
      </c>
      <c r="S197" s="18">
        <f>PARIS!V216</f>
        <v>10000</v>
      </c>
      <c r="T197" s="45">
        <f t="shared" si="15"/>
        <v>12000</v>
      </c>
      <c r="U197" s="30">
        <f t="shared" si="16"/>
        <v>564000</v>
      </c>
    </row>
    <row r="198" spans="1:22" ht="18" hidden="1" customHeight="1">
      <c r="A198" s="24">
        <v>103100294</v>
      </c>
      <c r="B198" s="23">
        <f t="shared" si="14"/>
        <v>120</v>
      </c>
      <c r="C198" s="23" t="s">
        <v>59</v>
      </c>
      <c r="D198" s="23">
        <f>'ROSALPI '!T215</f>
        <v>0</v>
      </c>
      <c r="E198" s="23" t="s">
        <v>58</v>
      </c>
      <c r="F198" s="23" t="s">
        <v>57</v>
      </c>
      <c r="G198" s="23">
        <f>ZAMORA!U217</f>
        <v>0</v>
      </c>
      <c r="H198" s="23" t="s">
        <v>58</v>
      </c>
      <c r="I198" s="23" t="s">
        <v>60</v>
      </c>
      <c r="J198" s="23">
        <f>PARIS!T217</f>
        <v>120</v>
      </c>
      <c r="K198" s="22" t="str">
        <f t="shared" si="17"/>
        <v>R0-Z0-P120</v>
      </c>
      <c r="L198" s="22"/>
      <c r="M198" s="22" t="s">
        <v>512</v>
      </c>
      <c r="N198" s="17" t="s">
        <v>44</v>
      </c>
      <c r="O198" s="18" t="s">
        <v>521</v>
      </c>
      <c r="P198" s="33">
        <v>432</v>
      </c>
      <c r="Q198" s="18">
        <f>'ROSALPI '!V215</f>
        <v>0</v>
      </c>
      <c r="R198" s="18">
        <f>ZAMORA!W217</f>
        <v>0</v>
      </c>
      <c r="S198" s="18">
        <f>PARIS!V217</f>
        <v>120</v>
      </c>
      <c r="T198" s="45">
        <f t="shared" si="15"/>
        <v>120</v>
      </c>
      <c r="U198" s="30">
        <f t="shared" si="16"/>
        <v>51840</v>
      </c>
    </row>
    <row r="199" spans="1:22" ht="18" hidden="1" customHeight="1">
      <c r="A199" s="25">
        <v>103100295</v>
      </c>
      <c r="B199" s="23">
        <f t="shared" si="14"/>
        <v>300</v>
      </c>
      <c r="C199" s="23" t="s">
        <v>59</v>
      </c>
      <c r="D199" s="23">
        <f>'ROSALPI '!T216</f>
        <v>0</v>
      </c>
      <c r="E199" s="23" t="s">
        <v>58</v>
      </c>
      <c r="F199" s="23" t="s">
        <v>57</v>
      </c>
      <c r="G199" s="23">
        <f>ZAMORA!U218</f>
        <v>300</v>
      </c>
      <c r="H199" s="23" t="s">
        <v>58</v>
      </c>
      <c r="I199" s="23" t="s">
        <v>60</v>
      </c>
      <c r="J199" s="23">
        <f>PARIS!T218</f>
        <v>0</v>
      </c>
      <c r="K199" s="22" t="str">
        <f t="shared" si="17"/>
        <v>R0-Z300-P0</v>
      </c>
      <c r="L199" s="22"/>
      <c r="M199" s="22" t="s">
        <v>511</v>
      </c>
      <c r="N199" s="17" t="s">
        <v>44</v>
      </c>
      <c r="O199" s="18" t="s">
        <v>521</v>
      </c>
      <c r="P199" s="33">
        <v>119</v>
      </c>
      <c r="Q199" s="18">
        <f>'ROSALPI '!V216</f>
        <v>0</v>
      </c>
      <c r="R199" s="18">
        <f>ZAMORA!W218</f>
        <v>300</v>
      </c>
      <c r="S199" s="18">
        <f>PARIS!V218</f>
        <v>0</v>
      </c>
      <c r="T199" s="45">
        <f t="shared" si="15"/>
        <v>300</v>
      </c>
      <c r="U199" s="30">
        <f t="shared" si="16"/>
        <v>35700</v>
      </c>
    </row>
    <row r="200" spans="1:22" ht="18" hidden="1" customHeight="1">
      <c r="A200" s="24">
        <v>103100296</v>
      </c>
      <c r="B200" s="23">
        <f t="shared" si="14"/>
        <v>460</v>
      </c>
      <c r="C200" s="23" t="s">
        <v>59</v>
      </c>
      <c r="D200" s="23">
        <f>'ROSALPI '!T217</f>
        <v>0</v>
      </c>
      <c r="E200" s="23" t="s">
        <v>58</v>
      </c>
      <c r="F200" s="23" t="s">
        <v>57</v>
      </c>
      <c r="G200" s="23">
        <f>ZAMORA!U219</f>
        <v>160</v>
      </c>
      <c r="H200" s="23" t="s">
        <v>58</v>
      </c>
      <c r="I200" s="23" t="s">
        <v>60</v>
      </c>
      <c r="J200" s="23">
        <f>PARIS!T219</f>
        <v>300</v>
      </c>
      <c r="K200" s="22" t="str">
        <f t="shared" si="17"/>
        <v>R0-Z160-P300</v>
      </c>
      <c r="L200" s="22"/>
      <c r="M200" s="22" t="s">
        <v>71</v>
      </c>
      <c r="N200" s="17" t="s">
        <v>44</v>
      </c>
      <c r="O200" s="18" t="s">
        <v>521</v>
      </c>
      <c r="P200" s="33">
        <v>127</v>
      </c>
      <c r="Q200" s="18">
        <f>'ROSALPI '!V217</f>
        <v>0</v>
      </c>
      <c r="R200" s="18">
        <f>ZAMORA!W219</f>
        <v>160</v>
      </c>
      <c r="S200" s="18">
        <f>PARIS!V219</f>
        <v>300</v>
      </c>
      <c r="T200" s="45">
        <f t="shared" si="15"/>
        <v>460</v>
      </c>
      <c r="U200" s="30">
        <f t="shared" si="16"/>
        <v>58420</v>
      </c>
      <c r="V200" s="30"/>
    </row>
    <row r="201" spans="1:22" ht="18" hidden="1" customHeight="1">
      <c r="A201" s="24">
        <v>103100297</v>
      </c>
      <c r="B201" s="23">
        <f t="shared" si="14"/>
        <v>0</v>
      </c>
      <c r="C201" s="23" t="s">
        <v>59</v>
      </c>
      <c r="D201" s="23">
        <f>'ROSALPI '!T218</f>
        <v>0</v>
      </c>
      <c r="E201" s="23" t="s">
        <v>58</v>
      </c>
      <c r="F201" s="23" t="s">
        <v>57</v>
      </c>
      <c r="G201" s="23">
        <f>ZAMORA!U220</f>
        <v>0</v>
      </c>
      <c r="H201" s="23" t="s">
        <v>58</v>
      </c>
      <c r="I201" s="23" t="s">
        <v>60</v>
      </c>
      <c r="J201" s="23">
        <f>PARIS!T220</f>
        <v>0</v>
      </c>
      <c r="K201" s="22" t="str">
        <f t="shared" si="17"/>
        <v>R0-Z0-P0</v>
      </c>
      <c r="L201" s="22"/>
      <c r="M201" s="22" t="s">
        <v>451</v>
      </c>
      <c r="N201" s="17" t="s">
        <v>44</v>
      </c>
      <c r="O201" s="18" t="s">
        <v>521</v>
      </c>
      <c r="P201" s="33">
        <v>1671</v>
      </c>
      <c r="Q201" s="18">
        <f>'ROSALPI '!V218</f>
        <v>0</v>
      </c>
      <c r="R201" s="18">
        <f>ZAMORA!W220</f>
        <v>0</v>
      </c>
      <c r="S201" s="18">
        <f>PARIS!V220</f>
        <v>0</v>
      </c>
      <c r="T201" s="45">
        <f t="shared" si="15"/>
        <v>0</v>
      </c>
      <c r="U201" s="30">
        <f t="shared" si="16"/>
        <v>0</v>
      </c>
    </row>
    <row r="202" spans="1:22" ht="18" hidden="1" customHeight="1">
      <c r="A202" s="24">
        <v>103100298</v>
      </c>
      <c r="B202" s="23">
        <f t="shared" si="14"/>
        <v>5300</v>
      </c>
      <c r="C202" s="23" t="s">
        <v>59</v>
      </c>
      <c r="D202" s="23">
        <f>'ROSALPI '!T219</f>
        <v>0</v>
      </c>
      <c r="E202" s="23" t="s">
        <v>58</v>
      </c>
      <c r="F202" s="23" t="s">
        <v>57</v>
      </c>
      <c r="G202" s="23">
        <f>ZAMORA!U221</f>
        <v>2000</v>
      </c>
      <c r="H202" s="23" t="s">
        <v>58</v>
      </c>
      <c r="I202" s="23" t="s">
        <v>60</v>
      </c>
      <c r="J202" s="23">
        <f>PARIS!T221</f>
        <v>3300</v>
      </c>
      <c r="K202" s="22" t="str">
        <f t="shared" si="17"/>
        <v>R0-Z2000-P3300</v>
      </c>
      <c r="L202" s="22"/>
      <c r="M202" s="22" t="s">
        <v>63</v>
      </c>
      <c r="N202" s="17" t="s">
        <v>44</v>
      </c>
      <c r="O202" s="18" t="s">
        <v>523</v>
      </c>
      <c r="P202" s="33">
        <v>71</v>
      </c>
      <c r="Q202" s="18">
        <f>'ROSALPI '!V219</f>
        <v>0</v>
      </c>
      <c r="R202" s="18">
        <f>ZAMORA!W221</f>
        <v>2000</v>
      </c>
      <c r="S202" s="18">
        <f>PARIS!V221</f>
        <v>3300</v>
      </c>
      <c r="T202" s="45">
        <f t="shared" si="15"/>
        <v>5300</v>
      </c>
      <c r="U202" s="30">
        <f t="shared" si="16"/>
        <v>376300</v>
      </c>
    </row>
    <row r="203" spans="1:22" ht="18" hidden="1" customHeight="1">
      <c r="A203" s="25">
        <v>103100299</v>
      </c>
      <c r="B203" s="23">
        <f t="shared" si="14"/>
        <v>3000</v>
      </c>
      <c r="C203" s="23" t="s">
        <v>59</v>
      </c>
      <c r="D203" s="23">
        <f>'ROSALPI '!T220</f>
        <v>0</v>
      </c>
      <c r="E203" s="23" t="s">
        <v>58</v>
      </c>
      <c r="F203" s="23" t="s">
        <v>57</v>
      </c>
      <c r="G203" s="23">
        <f>ZAMORA!U222</f>
        <v>3000</v>
      </c>
      <c r="H203" s="23" t="s">
        <v>58</v>
      </c>
      <c r="I203" s="23" t="s">
        <v>60</v>
      </c>
      <c r="J203" s="23">
        <f>PARIS!T222</f>
        <v>0</v>
      </c>
      <c r="K203" s="22" t="str">
        <f t="shared" si="17"/>
        <v>R0-Z3000-P0</v>
      </c>
      <c r="L203" s="22"/>
      <c r="M203" s="22" t="s">
        <v>158</v>
      </c>
      <c r="N203" s="17" t="s">
        <v>44</v>
      </c>
      <c r="O203" s="18" t="s">
        <v>521</v>
      </c>
      <c r="P203" s="33">
        <v>49</v>
      </c>
      <c r="Q203" s="18">
        <f>'ROSALPI '!V220</f>
        <v>0</v>
      </c>
      <c r="R203" s="18">
        <f>ZAMORA!W222</f>
        <v>3000</v>
      </c>
      <c r="S203" s="18">
        <f>PARIS!V222</f>
        <v>0</v>
      </c>
      <c r="T203" s="45">
        <f t="shared" si="15"/>
        <v>3000</v>
      </c>
      <c r="U203" s="30">
        <f t="shared" si="16"/>
        <v>147000</v>
      </c>
    </row>
    <row r="204" spans="1:22" ht="18" hidden="1" customHeight="1">
      <c r="A204" s="24">
        <v>103100300</v>
      </c>
      <c r="B204" s="23">
        <f t="shared" si="14"/>
        <v>5300</v>
      </c>
      <c r="C204" s="23" t="s">
        <v>59</v>
      </c>
      <c r="D204" s="23">
        <f>'ROSALPI '!T221</f>
        <v>0</v>
      </c>
      <c r="E204" s="23" t="s">
        <v>58</v>
      </c>
      <c r="F204" s="23" t="s">
        <v>57</v>
      </c>
      <c r="G204" s="23">
        <f>ZAMORA!U223</f>
        <v>2000</v>
      </c>
      <c r="H204" s="23" t="s">
        <v>58</v>
      </c>
      <c r="I204" s="23" t="s">
        <v>60</v>
      </c>
      <c r="J204" s="23">
        <f>PARIS!T223</f>
        <v>3300</v>
      </c>
      <c r="K204" s="22" t="str">
        <f t="shared" si="17"/>
        <v>R0-Z2000-P3300</v>
      </c>
      <c r="L204" s="22"/>
      <c r="M204" s="22" t="s">
        <v>62</v>
      </c>
      <c r="N204" s="16" t="s">
        <v>44</v>
      </c>
      <c r="O204" s="18" t="s">
        <v>522</v>
      </c>
      <c r="P204" s="33">
        <v>200</v>
      </c>
      <c r="Q204" s="18">
        <f>'ROSALPI '!V221</f>
        <v>0</v>
      </c>
      <c r="R204" s="18">
        <f>ZAMORA!W223</f>
        <v>2000</v>
      </c>
      <c r="S204" s="18">
        <f>PARIS!V223</f>
        <v>3300</v>
      </c>
      <c r="T204" s="45">
        <f t="shared" si="15"/>
        <v>5300</v>
      </c>
      <c r="U204" s="30">
        <f t="shared" si="16"/>
        <v>1060000</v>
      </c>
    </row>
    <row r="205" spans="1:22" ht="18" hidden="1" customHeight="1">
      <c r="A205" s="24">
        <v>103100301</v>
      </c>
      <c r="B205" s="23">
        <f t="shared" si="14"/>
        <v>0</v>
      </c>
      <c r="C205" s="23" t="s">
        <v>59</v>
      </c>
      <c r="D205" s="23">
        <f>'ROSALPI '!T222</f>
        <v>0</v>
      </c>
      <c r="E205" s="23" t="s">
        <v>58</v>
      </c>
      <c r="F205" s="23" t="s">
        <v>57</v>
      </c>
      <c r="G205" s="23">
        <f>ZAMORA!U224</f>
        <v>0</v>
      </c>
      <c r="H205" s="23" t="s">
        <v>58</v>
      </c>
      <c r="I205" s="23" t="s">
        <v>60</v>
      </c>
      <c r="J205" s="23">
        <f>PARIS!T224</f>
        <v>0</v>
      </c>
      <c r="K205" s="22" t="str">
        <f t="shared" si="17"/>
        <v>R0-Z0-P0</v>
      </c>
      <c r="L205" s="22"/>
      <c r="M205" s="22" t="s">
        <v>49</v>
      </c>
      <c r="N205" s="16" t="s">
        <v>439</v>
      </c>
      <c r="O205" s="18" t="s">
        <v>521</v>
      </c>
      <c r="P205" s="33">
        <v>11620</v>
      </c>
      <c r="Q205" s="18">
        <f>'ROSALPI '!V222</f>
        <v>0</v>
      </c>
      <c r="R205" s="18">
        <f>ZAMORA!W224</f>
        <v>0</v>
      </c>
      <c r="S205" s="18">
        <f>PARIS!V224</f>
        <v>0</v>
      </c>
      <c r="T205" s="45">
        <f t="shared" si="15"/>
        <v>0</v>
      </c>
      <c r="U205" s="30">
        <f t="shared" si="16"/>
        <v>0</v>
      </c>
    </row>
    <row r="206" spans="1:22" ht="18" hidden="1" customHeight="1">
      <c r="A206" s="24">
        <v>103100302</v>
      </c>
      <c r="B206" s="23">
        <f t="shared" si="14"/>
        <v>10</v>
      </c>
      <c r="C206" s="23" t="s">
        <v>59</v>
      </c>
      <c r="D206" s="23">
        <f>'ROSALPI '!T223</f>
        <v>0</v>
      </c>
      <c r="E206" s="23" t="s">
        <v>58</v>
      </c>
      <c r="F206" s="23" t="s">
        <v>57</v>
      </c>
      <c r="G206" s="23">
        <f>ZAMORA!U225</f>
        <v>10</v>
      </c>
      <c r="H206" s="23" t="s">
        <v>58</v>
      </c>
      <c r="I206" s="23" t="s">
        <v>60</v>
      </c>
      <c r="J206" s="23">
        <f>PARIS!T225</f>
        <v>0</v>
      </c>
      <c r="K206" s="22" t="str">
        <f t="shared" si="17"/>
        <v>R0-Z10-P0</v>
      </c>
      <c r="L206" s="22"/>
      <c r="M206" s="22" t="s">
        <v>513</v>
      </c>
      <c r="N206" s="17" t="s">
        <v>440</v>
      </c>
      <c r="O206" s="18" t="s">
        <v>522</v>
      </c>
      <c r="P206" s="33">
        <v>8000</v>
      </c>
      <c r="Q206" s="18">
        <f>'ROSALPI '!V223</f>
        <v>0</v>
      </c>
      <c r="R206" s="18">
        <f>ZAMORA!W225</f>
        <v>10</v>
      </c>
      <c r="S206" s="18">
        <f>PARIS!V225</f>
        <v>0</v>
      </c>
      <c r="T206" s="45">
        <f t="shared" si="15"/>
        <v>10</v>
      </c>
      <c r="U206" s="30">
        <f t="shared" si="16"/>
        <v>80000</v>
      </c>
    </row>
    <row r="207" spans="1:22" ht="18" hidden="1" customHeight="1">
      <c r="A207" s="24">
        <v>103100306</v>
      </c>
      <c r="B207" s="23">
        <f t="shared" si="14"/>
        <v>0</v>
      </c>
      <c r="C207" s="23" t="s">
        <v>59</v>
      </c>
      <c r="D207" s="23">
        <f>'ROSALPI '!T224</f>
        <v>0</v>
      </c>
      <c r="E207" s="23" t="s">
        <v>58</v>
      </c>
      <c r="F207" s="23" t="s">
        <v>57</v>
      </c>
      <c r="G207" s="23">
        <f>ZAMORA!U226</f>
        <v>0</v>
      </c>
      <c r="H207" s="23" t="s">
        <v>58</v>
      </c>
      <c r="I207" s="23" t="s">
        <v>60</v>
      </c>
      <c r="J207" s="23">
        <f>PARIS!T226</f>
        <v>0</v>
      </c>
      <c r="K207" s="22" t="str">
        <f t="shared" si="17"/>
        <v>R0-Z0-P0</v>
      </c>
      <c r="L207" s="22"/>
      <c r="M207" s="22" t="s">
        <v>204</v>
      </c>
      <c r="N207" s="17" t="s">
        <v>44</v>
      </c>
      <c r="O207" s="18" t="s">
        <v>521</v>
      </c>
      <c r="P207" s="33">
        <v>641</v>
      </c>
      <c r="Q207" s="18">
        <f>'ROSALPI '!V224</f>
        <v>0</v>
      </c>
      <c r="R207" s="18">
        <f>ZAMORA!W226</f>
        <v>0</v>
      </c>
      <c r="S207" s="18">
        <f>PARIS!V226</f>
        <v>0</v>
      </c>
      <c r="T207" s="45">
        <f t="shared" si="15"/>
        <v>0</v>
      </c>
      <c r="U207" s="30">
        <f t="shared" si="16"/>
        <v>0</v>
      </c>
    </row>
    <row r="208" spans="1:22" ht="18" hidden="1" customHeight="1">
      <c r="A208" s="24">
        <v>103100307</v>
      </c>
      <c r="B208" s="23">
        <f t="shared" si="14"/>
        <v>600</v>
      </c>
      <c r="C208" s="23" t="s">
        <v>59</v>
      </c>
      <c r="D208" s="23">
        <f>'ROSALPI '!T225</f>
        <v>0</v>
      </c>
      <c r="E208" s="23" t="s">
        <v>58</v>
      </c>
      <c r="F208" s="23" t="s">
        <v>57</v>
      </c>
      <c r="G208" s="23">
        <f>ZAMORA!U227</f>
        <v>600</v>
      </c>
      <c r="H208" s="23" t="s">
        <v>58</v>
      </c>
      <c r="I208" s="23" t="s">
        <v>60</v>
      </c>
      <c r="J208" s="23">
        <f>PARIS!T227</f>
        <v>0</v>
      </c>
      <c r="K208" s="22" t="str">
        <f t="shared" si="17"/>
        <v>R0-Z600-P0</v>
      </c>
      <c r="L208" s="22"/>
      <c r="M208" s="22" t="s">
        <v>137</v>
      </c>
      <c r="N208" s="17" t="s">
        <v>44</v>
      </c>
      <c r="O208" s="18" t="s">
        <v>520</v>
      </c>
      <c r="P208" s="33">
        <v>67</v>
      </c>
      <c r="Q208" s="18">
        <f>'ROSALPI '!V225</f>
        <v>0</v>
      </c>
      <c r="R208" s="18">
        <f>ZAMORA!W227</f>
        <v>600</v>
      </c>
      <c r="S208" s="18">
        <f>PARIS!V227</f>
        <v>0</v>
      </c>
      <c r="T208" s="45">
        <f t="shared" si="15"/>
        <v>600</v>
      </c>
      <c r="U208" s="30">
        <f t="shared" si="16"/>
        <v>40200</v>
      </c>
    </row>
    <row r="209" spans="1:22" ht="18" hidden="1" customHeight="1">
      <c r="A209" s="24">
        <v>103100308</v>
      </c>
      <c r="B209" s="23">
        <f t="shared" si="14"/>
        <v>0</v>
      </c>
      <c r="C209" s="23" t="s">
        <v>59</v>
      </c>
      <c r="D209" s="23">
        <f>'ROSALPI '!T226</f>
        <v>0</v>
      </c>
      <c r="E209" s="23" t="s">
        <v>58</v>
      </c>
      <c r="F209" s="23" t="s">
        <v>57</v>
      </c>
      <c r="G209" s="23">
        <f>ZAMORA!U228</f>
        <v>0</v>
      </c>
      <c r="H209" s="23" t="s">
        <v>58</v>
      </c>
      <c r="I209" s="23" t="s">
        <v>60</v>
      </c>
      <c r="J209" s="23">
        <f>PARIS!T228</f>
        <v>0</v>
      </c>
      <c r="K209" s="22" t="str">
        <f t="shared" si="17"/>
        <v>R0-Z0-P0</v>
      </c>
      <c r="L209" s="22"/>
      <c r="M209" s="22" t="s">
        <v>490</v>
      </c>
      <c r="N209" s="17" t="s">
        <v>44</v>
      </c>
      <c r="O209" s="18" t="s">
        <v>520</v>
      </c>
      <c r="P209" s="33">
        <v>901</v>
      </c>
      <c r="Q209" s="18">
        <f>'ROSALPI '!V226</f>
        <v>0</v>
      </c>
      <c r="R209" s="18">
        <f>ZAMORA!W228</f>
        <v>0</v>
      </c>
      <c r="S209" s="18">
        <f>PARIS!V228</f>
        <v>0</v>
      </c>
      <c r="T209" s="45">
        <f t="shared" si="15"/>
        <v>0</v>
      </c>
      <c r="U209" s="30">
        <v>0</v>
      </c>
    </row>
    <row r="210" spans="1:22" ht="18" hidden="1" customHeight="1">
      <c r="A210" s="24">
        <v>103100309</v>
      </c>
      <c r="B210" s="23">
        <f t="shared" si="14"/>
        <v>0</v>
      </c>
      <c r="C210" s="23" t="s">
        <v>59</v>
      </c>
      <c r="D210" s="23">
        <f>'ROSALPI '!T227</f>
        <v>0</v>
      </c>
      <c r="E210" s="23" t="s">
        <v>58</v>
      </c>
      <c r="F210" s="23" t="s">
        <v>57</v>
      </c>
      <c r="G210" s="23">
        <f>ZAMORA!U229</f>
        <v>0</v>
      </c>
      <c r="H210" s="23" t="s">
        <v>58</v>
      </c>
      <c r="I210" s="23" t="s">
        <v>60</v>
      </c>
      <c r="J210" s="23">
        <f>PARIS!T229</f>
        <v>0</v>
      </c>
      <c r="K210" s="22" t="str">
        <f t="shared" si="17"/>
        <v>R0-Z0-P0</v>
      </c>
      <c r="L210" s="22"/>
      <c r="M210" s="22" t="s">
        <v>397</v>
      </c>
      <c r="N210" s="17" t="s">
        <v>6</v>
      </c>
      <c r="O210" s="18" t="e">
        <v>#N/A</v>
      </c>
      <c r="P210" s="33" t="e">
        <v>#N/A</v>
      </c>
      <c r="Q210" s="18">
        <f>'ROSALPI '!V227</f>
        <v>0</v>
      </c>
      <c r="R210" s="18">
        <f>ZAMORA!W229</f>
        <v>0</v>
      </c>
      <c r="S210" s="18">
        <f>PARIS!V229</f>
        <v>0</v>
      </c>
      <c r="T210" s="45">
        <f t="shared" si="15"/>
        <v>0</v>
      </c>
      <c r="U210" s="30">
        <v>0</v>
      </c>
    </row>
    <row r="211" spans="1:22" ht="18" hidden="1" customHeight="1">
      <c r="A211" s="24">
        <v>103100310</v>
      </c>
      <c r="B211" s="23">
        <f t="shared" si="14"/>
        <v>1400</v>
      </c>
      <c r="C211" s="23" t="s">
        <v>59</v>
      </c>
      <c r="D211" s="23">
        <f>'ROSALPI '!T228</f>
        <v>0</v>
      </c>
      <c r="E211" s="23" t="s">
        <v>58</v>
      </c>
      <c r="F211" s="23" t="s">
        <v>57</v>
      </c>
      <c r="G211" s="23">
        <f>ZAMORA!U230</f>
        <v>200</v>
      </c>
      <c r="H211" s="23" t="s">
        <v>58</v>
      </c>
      <c r="I211" s="23" t="s">
        <v>60</v>
      </c>
      <c r="J211" s="23">
        <f>PARIS!T230</f>
        <v>1200</v>
      </c>
      <c r="K211" s="22" t="str">
        <f t="shared" si="17"/>
        <v>R0-Z200-P1200</v>
      </c>
      <c r="L211" s="22"/>
      <c r="M211" s="22" t="s">
        <v>81</v>
      </c>
      <c r="N211" s="18" t="s">
        <v>44</v>
      </c>
      <c r="O211" s="18" t="s">
        <v>521</v>
      </c>
      <c r="P211" s="33">
        <v>59</v>
      </c>
      <c r="Q211" s="18">
        <f>'ROSALPI '!V228</f>
        <v>0</v>
      </c>
      <c r="R211" s="18">
        <f>ZAMORA!W230</f>
        <v>200</v>
      </c>
      <c r="S211" s="18">
        <f>PARIS!V230</f>
        <v>1200</v>
      </c>
      <c r="T211" s="45">
        <f t="shared" si="15"/>
        <v>1400</v>
      </c>
      <c r="U211" s="30">
        <f t="shared" si="16"/>
        <v>82600</v>
      </c>
    </row>
    <row r="212" spans="1:22" ht="18" hidden="1" customHeight="1">
      <c r="A212" s="24">
        <v>103100311</v>
      </c>
      <c r="B212" s="23">
        <f t="shared" si="14"/>
        <v>0</v>
      </c>
      <c r="C212" s="23" t="s">
        <v>59</v>
      </c>
      <c r="D212" s="23">
        <f>'ROSALPI '!T229</f>
        <v>0</v>
      </c>
      <c r="E212" s="23" t="s">
        <v>58</v>
      </c>
      <c r="F212" s="23" t="s">
        <v>57</v>
      </c>
      <c r="G212" s="23">
        <f>ZAMORA!U231</f>
        <v>0</v>
      </c>
      <c r="H212" s="23" t="s">
        <v>58</v>
      </c>
      <c r="I212" s="23" t="s">
        <v>60</v>
      </c>
      <c r="J212" s="23">
        <f>PARIS!T231</f>
        <v>0</v>
      </c>
      <c r="K212" s="22" t="str">
        <f t="shared" si="17"/>
        <v>R0-Z0-P0</v>
      </c>
      <c r="L212" s="22"/>
      <c r="M212" s="22" t="s">
        <v>80</v>
      </c>
      <c r="N212" s="17" t="s">
        <v>426</v>
      </c>
      <c r="O212" s="18" t="s">
        <v>520</v>
      </c>
      <c r="P212" s="33">
        <v>3465</v>
      </c>
      <c r="Q212" s="18">
        <f>'ROSALPI '!V229</f>
        <v>0</v>
      </c>
      <c r="R212" s="18">
        <f>ZAMORA!W231</f>
        <v>0</v>
      </c>
      <c r="S212" s="18">
        <f>PARIS!V231</f>
        <v>0</v>
      </c>
      <c r="T212" s="45">
        <f t="shared" si="15"/>
        <v>0</v>
      </c>
      <c r="U212" s="30">
        <f t="shared" si="16"/>
        <v>0</v>
      </c>
    </row>
    <row r="213" spans="1:22" ht="18" hidden="1" customHeight="1">
      <c r="A213" s="24">
        <v>103100312</v>
      </c>
      <c r="B213" s="23">
        <f t="shared" si="14"/>
        <v>0</v>
      </c>
      <c r="C213" s="23" t="s">
        <v>59</v>
      </c>
      <c r="D213" s="23">
        <f>'ROSALPI '!T230</f>
        <v>0</v>
      </c>
      <c r="E213" s="23" t="s">
        <v>58</v>
      </c>
      <c r="F213" s="23" t="s">
        <v>57</v>
      </c>
      <c r="G213" s="23">
        <f>ZAMORA!U232</f>
        <v>0</v>
      </c>
      <c r="H213" s="23" t="s">
        <v>58</v>
      </c>
      <c r="I213" s="23" t="s">
        <v>60</v>
      </c>
      <c r="J213" s="23">
        <f>PARIS!T232</f>
        <v>0</v>
      </c>
      <c r="K213" s="22" t="str">
        <f t="shared" si="17"/>
        <v>R0-Z0-P0</v>
      </c>
      <c r="L213" s="22"/>
      <c r="M213" s="22" t="s">
        <v>307</v>
      </c>
      <c r="N213" s="18" t="s">
        <v>44</v>
      </c>
      <c r="O213" s="18" t="s">
        <v>520</v>
      </c>
      <c r="P213" s="33">
        <v>70</v>
      </c>
      <c r="Q213" s="18">
        <f>'ROSALPI '!V230</f>
        <v>0</v>
      </c>
      <c r="R213" s="18">
        <f>ZAMORA!W232</f>
        <v>0</v>
      </c>
      <c r="S213" s="18">
        <f>PARIS!V232</f>
        <v>0</v>
      </c>
      <c r="T213" s="45">
        <f t="shared" si="15"/>
        <v>0</v>
      </c>
      <c r="U213" s="30">
        <f t="shared" si="16"/>
        <v>0</v>
      </c>
    </row>
    <row r="214" spans="1:22" ht="18" hidden="1" customHeight="1">
      <c r="A214" s="24">
        <v>103100313</v>
      </c>
      <c r="B214" s="23">
        <f t="shared" si="14"/>
        <v>0</v>
      </c>
      <c r="C214" s="23" t="s">
        <v>59</v>
      </c>
      <c r="D214" s="23">
        <f>'ROSALPI '!T231</f>
        <v>0</v>
      </c>
      <c r="E214" s="23" t="s">
        <v>58</v>
      </c>
      <c r="F214" s="23" t="s">
        <v>57</v>
      </c>
      <c r="G214" s="23">
        <f>ZAMORA!U233</f>
        <v>0</v>
      </c>
      <c r="H214" s="23" t="s">
        <v>58</v>
      </c>
      <c r="I214" s="23" t="s">
        <v>60</v>
      </c>
      <c r="J214" s="23">
        <f>PARIS!T233</f>
        <v>0</v>
      </c>
      <c r="K214" s="22" t="str">
        <f t="shared" si="17"/>
        <v>R0-Z0-P0</v>
      </c>
      <c r="L214" s="22"/>
      <c r="M214" s="22" t="s">
        <v>368</v>
      </c>
      <c r="N214" s="17" t="s">
        <v>44</v>
      </c>
      <c r="O214" s="18" t="e">
        <v>#N/A</v>
      </c>
      <c r="P214" s="33" t="e">
        <v>#N/A</v>
      </c>
      <c r="Q214" s="18">
        <f>'ROSALPI '!V231</f>
        <v>0</v>
      </c>
      <c r="R214" s="18">
        <f>ZAMORA!W233</f>
        <v>0</v>
      </c>
      <c r="S214" s="18">
        <f>PARIS!V233</f>
        <v>0</v>
      </c>
      <c r="T214" s="45">
        <f t="shared" si="15"/>
        <v>0</v>
      </c>
      <c r="U214" s="30">
        <v>0</v>
      </c>
    </row>
    <row r="215" spans="1:22" ht="18" hidden="1" customHeight="1">
      <c r="A215" s="24">
        <v>103100314</v>
      </c>
      <c r="B215" s="23">
        <f t="shared" si="14"/>
        <v>1000</v>
      </c>
      <c r="C215" s="23" t="s">
        <v>59</v>
      </c>
      <c r="D215" s="23">
        <f>'ROSALPI '!T232</f>
        <v>0</v>
      </c>
      <c r="E215" s="23" t="s">
        <v>58</v>
      </c>
      <c r="F215" s="23" t="s">
        <v>57</v>
      </c>
      <c r="G215" s="23">
        <f>ZAMORA!U234</f>
        <v>1000</v>
      </c>
      <c r="H215" s="23" t="s">
        <v>58</v>
      </c>
      <c r="I215" s="23" t="s">
        <v>60</v>
      </c>
      <c r="J215" s="23">
        <f>PARIS!T234</f>
        <v>0</v>
      </c>
      <c r="K215" s="22" t="str">
        <f t="shared" si="17"/>
        <v>R0-Z1000-P0</v>
      </c>
      <c r="L215" s="22"/>
      <c r="M215" s="22" t="s">
        <v>124</v>
      </c>
      <c r="N215" s="17" t="s">
        <v>44</v>
      </c>
      <c r="O215" s="18" t="s">
        <v>521</v>
      </c>
      <c r="P215" s="33">
        <v>111</v>
      </c>
      <c r="Q215" s="18">
        <f>'ROSALPI '!V232</f>
        <v>0</v>
      </c>
      <c r="R215" s="18">
        <f>ZAMORA!W234</f>
        <v>1000</v>
      </c>
      <c r="S215" s="18">
        <f>PARIS!V234</f>
        <v>0</v>
      </c>
      <c r="T215" s="45">
        <f t="shared" si="15"/>
        <v>1000</v>
      </c>
      <c r="U215" s="30">
        <f t="shared" si="16"/>
        <v>111000</v>
      </c>
    </row>
    <row r="216" spans="1:22" ht="18" hidden="1" customHeight="1">
      <c r="A216" s="24">
        <v>103100315</v>
      </c>
      <c r="B216" s="23">
        <f t="shared" si="14"/>
        <v>86000</v>
      </c>
      <c r="C216" s="23" t="s">
        <v>59</v>
      </c>
      <c r="D216" s="23">
        <f>'ROSALPI '!T233</f>
        <v>0</v>
      </c>
      <c r="E216" s="23" t="s">
        <v>58</v>
      </c>
      <c r="F216" s="23" t="s">
        <v>57</v>
      </c>
      <c r="G216" s="23">
        <f>ZAMORA!U235</f>
        <v>40000</v>
      </c>
      <c r="H216" s="23" t="s">
        <v>58</v>
      </c>
      <c r="I216" s="23" t="s">
        <v>60</v>
      </c>
      <c r="J216" s="23">
        <f>PARIS!T235</f>
        <v>46000</v>
      </c>
      <c r="K216" s="22" t="str">
        <f t="shared" si="17"/>
        <v>R0-Z40000-P46000</v>
      </c>
      <c r="L216" s="22"/>
      <c r="M216" s="22" t="s">
        <v>123</v>
      </c>
      <c r="N216" s="16" t="s">
        <v>44</v>
      </c>
      <c r="O216" s="18" t="s">
        <v>521</v>
      </c>
      <c r="P216" s="33">
        <v>45</v>
      </c>
      <c r="Q216" s="18">
        <f>'ROSALPI '!V233</f>
        <v>0</v>
      </c>
      <c r="R216" s="18">
        <f>ZAMORA!W235</f>
        <v>40000</v>
      </c>
      <c r="S216" s="18">
        <f>PARIS!V235</f>
        <v>46000</v>
      </c>
      <c r="T216" s="45">
        <f t="shared" si="15"/>
        <v>86000</v>
      </c>
      <c r="U216" s="30">
        <f t="shared" si="16"/>
        <v>3870000</v>
      </c>
    </row>
    <row r="217" spans="1:22" ht="18" hidden="1" customHeight="1">
      <c r="A217" s="24">
        <v>103100316</v>
      </c>
      <c r="B217" s="23">
        <f t="shared" si="14"/>
        <v>30000</v>
      </c>
      <c r="C217" s="23" t="s">
        <v>59</v>
      </c>
      <c r="D217" s="23">
        <f>'ROSALPI '!T234</f>
        <v>0</v>
      </c>
      <c r="E217" s="23" t="s">
        <v>58</v>
      </c>
      <c r="F217" s="23" t="s">
        <v>57</v>
      </c>
      <c r="G217" s="23">
        <f>ZAMORA!U236</f>
        <v>20000</v>
      </c>
      <c r="H217" s="23" t="s">
        <v>58</v>
      </c>
      <c r="I217" s="23" t="s">
        <v>60</v>
      </c>
      <c r="J217" s="23">
        <f>PARIS!T236</f>
        <v>10000</v>
      </c>
      <c r="K217" s="22" t="str">
        <f t="shared" si="17"/>
        <v>R0-Z20000-P10000</v>
      </c>
      <c r="L217" s="22"/>
      <c r="M217" s="22" t="s">
        <v>149</v>
      </c>
      <c r="N217" s="16" t="s">
        <v>44</v>
      </c>
      <c r="O217" s="18" t="s">
        <v>522</v>
      </c>
      <c r="P217" s="33">
        <v>108</v>
      </c>
      <c r="Q217" s="18">
        <f>'ROSALPI '!V234</f>
        <v>0</v>
      </c>
      <c r="R217" s="18">
        <f>ZAMORA!W236</f>
        <v>20000</v>
      </c>
      <c r="S217" s="18">
        <f>PARIS!V236</f>
        <v>10000</v>
      </c>
      <c r="T217" s="45">
        <f t="shared" si="15"/>
        <v>30000</v>
      </c>
      <c r="U217" s="30">
        <f t="shared" si="16"/>
        <v>3240000</v>
      </c>
    </row>
    <row r="218" spans="1:22" ht="18" hidden="1" customHeight="1">
      <c r="A218" s="24">
        <v>103100317</v>
      </c>
      <c r="B218" s="23">
        <f t="shared" si="14"/>
        <v>0</v>
      </c>
      <c r="C218" s="23" t="s">
        <v>59</v>
      </c>
      <c r="D218" s="23">
        <f>'ROSALPI '!T235</f>
        <v>0</v>
      </c>
      <c r="E218" s="23" t="s">
        <v>58</v>
      </c>
      <c r="F218" s="23" t="s">
        <v>57</v>
      </c>
      <c r="G218" s="23">
        <f>ZAMORA!U237</f>
        <v>0</v>
      </c>
      <c r="H218" s="23" t="s">
        <v>58</v>
      </c>
      <c r="I218" s="23" t="s">
        <v>60</v>
      </c>
      <c r="J218" s="23">
        <f>PARIS!T237</f>
        <v>0</v>
      </c>
      <c r="K218" s="22" t="str">
        <f t="shared" si="17"/>
        <v>R0-Z0-P0</v>
      </c>
      <c r="L218" s="22"/>
      <c r="M218" s="22" t="s">
        <v>109</v>
      </c>
      <c r="N218" s="16" t="s">
        <v>423</v>
      </c>
      <c r="O218" s="18" t="e">
        <v>#N/A</v>
      </c>
      <c r="P218" s="33" t="e">
        <v>#N/A</v>
      </c>
      <c r="Q218" s="18">
        <f>'ROSALPI '!V235</f>
        <v>0</v>
      </c>
      <c r="R218" s="18">
        <f>ZAMORA!W237</f>
        <v>0</v>
      </c>
      <c r="S218" s="18">
        <f>PARIS!V237</f>
        <v>0</v>
      </c>
      <c r="T218" s="45">
        <f t="shared" si="15"/>
        <v>0</v>
      </c>
      <c r="U218" s="30">
        <v>0</v>
      </c>
    </row>
    <row r="219" spans="1:22" ht="18" hidden="1" customHeight="1">
      <c r="A219" s="24">
        <v>103100320</v>
      </c>
      <c r="B219" s="23">
        <f t="shared" si="14"/>
        <v>0</v>
      </c>
      <c r="C219" s="23" t="s">
        <v>59</v>
      </c>
      <c r="D219" s="23">
        <f>'ROSALPI '!T236</f>
        <v>0</v>
      </c>
      <c r="E219" s="23" t="s">
        <v>58</v>
      </c>
      <c r="F219" s="23" t="s">
        <v>57</v>
      </c>
      <c r="G219" s="23">
        <f>ZAMORA!U238</f>
        <v>0</v>
      </c>
      <c r="H219" s="23" t="s">
        <v>58</v>
      </c>
      <c r="I219" s="23" t="s">
        <v>60</v>
      </c>
      <c r="J219" s="23">
        <f>PARIS!T238</f>
        <v>0</v>
      </c>
      <c r="K219" s="22" t="str">
        <f t="shared" si="17"/>
        <v>R0-Z0-P0</v>
      </c>
      <c r="L219" s="22"/>
      <c r="M219" s="22" t="s">
        <v>398</v>
      </c>
      <c r="N219" s="17" t="s">
        <v>7</v>
      </c>
      <c r="O219" s="18" t="s">
        <v>520</v>
      </c>
      <c r="P219" s="33">
        <v>369</v>
      </c>
      <c r="Q219" s="18">
        <f>'ROSALPI '!V236</f>
        <v>0</v>
      </c>
      <c r="R219" s="18">
        <f>ZAMORA!W238</f>
        <v>0</v>
      </c>
      <c r="S219" s="18">
        <f>PARIS!V238</f>
        <v>0</v>
      </c>
      <c r="T219" s="45">
        <f t="shared" si="15"/>
        <v>0</v>
      </c>
      <c r="U219" s="30">
        <v>0</v>
      </c>
    </row>
    <row r="220" spans="1:22" ht="18" hidden="1" customHeight="1">
      <c r="A220" s="24">
        <v>103100318</v>
      </c>
      <c r="B220" s="23">
        <f t="shared" si="14"/>
        <v>0</v>
      </c>
      <c r="C220" s="23" t="s">
        <v>59</v>
      </c>
      <c r="D220" s="23">
        <f>'ROSALPI '!T237</f>
        <v>0</v>
      </c>
      <c r="E220" s="23" t="s">
        <v>58</v>
      </c>
      <c r="F220" s="23" t="s">
        <v>57</v>
      </c>
      <c r="G220" s="23">
        <f>ZAMORA!U239</f>
        <v>0</v>
      </c>
      <c r="H220" s="23" t="s">
        <v>58</v>
      </c>
      <c r="I220" s="23" t="s">
        <v>60</v>
      </c>
      <c r="J220" s="23">
        <f>PARIS!T239</f>
        <v>0</v>
      </c>
      <c r="K220" s="22" t="str">
        <f t="shared" si="17"/>
        <v>R0-Z0-P0</v>
      </c>
      <c r="L220" s="22"/>
      <c r="M220" s="22" t="s">
        <v>157</v>
      </c>
      <c r="N220" s="17" t="s">
        <v>44</v>
      </c>
      <c r="O220" s="18" t="s">
        <v>522</v>
      </c>
      <c r="P220" s="33">
        <v>11200</v>
      </c>
      <c r="Q220" s="18">
        <f>'ROSALPI '!V237</f>
        <v>0</v>
      </c>
      <c r="R220" s="18">
        <f>ZAMORA!W239</f>
        <v>0</v>
      </c>
      <c r="S220" s="18">
        <f>PARIS!V239</f>
        <v>0</v>
      </c>
      <c r="T220" s="45">
        <f t="shared" si="15"/>
        <v>0</v>
      </c>
      <c r="U220" s="30">
        <f t="shared" si="16"/>
        <v>0</v>
      </c>
    </row>
    <row r="221" spans="1:22" ht="18" hidden="1" customHeight="1">
      <c r="A221" s="24">
        <v>103100319</v>
      </c>
      <c r="B221" s="23">
        <f t="shared" si="14"/>
        <v>250</v>
      </c>
      <c r="C221" s="23" t="s">
        <v>59</v>
      </c>
      <c r="D221" s="23">
        <f>'ROSALPI '!T238</f>
        <v>0</v>
      </c>
      <c r="E221" s="23" t="s">
        <v>58</v>
      </c>
      <c r="F221" s="23" t="s">
        <v>57</v>
      </c>
      <c r="G221" s="23">
        <f>ZAMORA!U240</f>
        <v>200</v>
      </c>
      <c r="H221" s="23" t="s">
        <v>58</v>
      </c>
      <c r="I221" s="23" t="s">
        <v>60</v>
      </c>
      <c r="J221" s="23">
        <f>PARIS!T240</f>
        <v>50</v>
      </c>
      <c r="K221" s="22" t="str">
        <f t="shared" si="17"/>
        <v>R0-Z200-P50</v>
      </c>
      <c r="L221" s="22"/>
      <c r="M221" s="22" t="s">
        <v>342</v>
      </c>
      <c r="N221" s="18" t="s">
        <v>44</v>
      </c>
      <c r="O221" s="18" t="s">
        <v>522</v>
      </c>
      <c r="P221" s="33">
        <v>7086</v>
      </c>
      <c r="Q221" s="18">
        <f>'ROSALPI '!V238</f>
        <v>0</v>
      </c>
      <c r="R221" s="18">
        <f>ZAMORA!W240</f>
        <v>200</v>
      </c>
      <c r="S221" s="18">
        <f>PARIS!V240</f>
        <v>50</v>
      </c>
      <c r="T221" s="45">
        <f t="shared" si="15"/>
        <v>250</v>
      </c>
      <c r="U221" s="30">
        <f t="shared" si="16"/>
        <v>1771500</v>
      </c>
    </row>
    <row r="222" spans="1:22" ht="18" hidden="1" customHeight="1">
      <c r="A222" s="24">
        <v>103100322</v>
      </c>
      <c r="B222" s="23">
        <f t="shared" si="14"/>
        <v>0</v>
      </c>
      <c r="C222" s="23" t="s">
        <v>59</v>
      </c>
      <c r="D222" s="23">
        <f>'ROSALPI '!T239</f>
        <v>0</v>
      </c>
      <c r="E222" s="23" t="s">
        <v>58</v>
      </c>
      <c r="F222" s="23" t="s">
        <v>57</v>
      </c>
      <c r="G222" s="23">
        <f>ZAMORA!U241</f>
        <v>0</v>
      </c>
      <c r="H222" s="23" t="s">
        <v>58</v>
      </c>
      <c r="I222" s="23" t="s">
        <v>60</v>
      </c>
      <c r="J222" s="23">
        <f>PARIS!T241</f>
        <v>0</v>
      </c>
      <c r="K222" s="22" t="str">
        <f t="shared" si="17"/>
        <v>R0-Z0-P0</v>
      </c>
      <c r="L222" s="22"/>
      <c r="M222" s="22" t="s">
        <v>297</v>
      </c>
      <c r="N222" s="17" t="s">
        <v>44</v>
      </c>
      <c r="O222" s="18" t="e">
        <v>#N/A</v>
      </c>
      <c r="P222" s="33" t="e">
        <v>#N/A</v>
      </c>
      <c r="Q222" s="18">
        <f>'ROSALPI '!V239</f>
        <v>0</v>
      </c>
      <c r="R222" s="18">
        <f>ZAMORA!W241</f>
        <v>0</v>
      </c>
      <c r="S222" s="18">
        <f>PARIS!V241</f>
        <v>0</v>
      </c>
      <c r="T222" s="45">
        <f t="shared" si="15"/>
        <v>0</v>
      </c>
      <c r="U222" s="30">
        <v>0</v>
      </c>
    </row>
    <row r="223" spans="1:22" ht="18" hidden="1" customHeight="1">
      <c r="A223" s="24">
        <v>103100324</v>
      </c>
      <c r="B223" s="23">
        <f t="shared" si="14"/>
        <v>14000</v>
      </c>
      <c r="C223" s="23" t="s">
        <v>59</v>
      </c>
      <c r="D223" s="23">
        <f>'ROSALPI '!T240</f>
        <v>0</v>
      </c>
      <c r="E223" s="23" t="s">
        <v>58</v>
      </c>
      <c r="F223" s="23" t="s">
        <v>57</v>
      </c>
      <c r="G223" s="23">
        <f>ZAMORA!U242</f>
        <v>3000</v>
      </c>
      <c r="H223" s="23" t="s">
        <v>58</v>
      </c>
      <c r="I223" s="23" t="s">
        <v>60</v>
      </c>
      <c r="J223" s="23">
        <f>PARIS!T242</f>
        <v>11000</v>
      </c>
      <c r="K223" s="22" t="str">
        <f t="shared" si="17"/>
        <v>R0-Z3000-P11000</v>
      </c>
      <c r="L223" s="22"/>
      <c r="M223" s="22" t="s">
        <v>467</v>
      </c>
      <c r="N223" s="17" t="s">
        <v>44</v>
      </c>
      <c r="O223" s="18" t="s">
        <v>522</v>
      </c>
      <c r="P223" s="33">
        <v>421</v>
      </c>
      <c r="Q223" s="18">
        <f>'ROSALPI '!V240</f>
        <v>0</v>
      </c>
      <c r="R223" s="18">
        <f>ZAMORA!W242</f>
        <v>3000</v>
      </c>
      <c r="S223" s="18">
        <f>PARIS!V242</f>
        <v>11000</v>
      </c>
      <c r="T223" s="45">
        <f t="shared" si="15"/>
        <v>14000</v>
      </c>
      <c r="U223" s="30">
        <f t="shared" si="16"/>
        <v>5894000</v>
      </c>
      <c r="V223" s="30"/>
    </row>
    <row r="224" spans="1:22" ht="18" hidden="1" customHeight="1">
      <c r="A224" s="24">
        <v>103100328</v>
      </c>
      <c r="B224" s="23">
        <f t="shared" si="14"/>
        <v>3400</v>
      </c>
      <c r="C224" s="23" t="s">
        <v>59</v>
      </c>
      <c r="D224" s="23">
        <f>'ROSALPI '!T241</f>
        <v>0</v>
      </c>
      <c r="E224" s="23" t="s">
        <v>58</v>
      </c>
      <c r="F224" s="23" t="s">
        <v>57</v>
      </c>
      <c r="G224" s="23">
        <f>ZAMORA!U243</f>
        <v>2500</v>
      </c>
      <c r="H224" s="23" t="s">
        <v>58</v>
      </c>
      <c r="I224" s="23" t="s">
        <v>60</v>
      </c>
      <c r="J224" s="23">
        <f>PARIS!T243</f>
        <v>900</v>
      </c>
      <c r="K224" s="22" t="str">
        <f t="shared" si="17"/>
        <v>R0-Z2500-P900</v>
      </c>
      <c r="L224" s="22"/>
      <c r="M224" s="22" t="s">
        <v>442</v>
      </c>
      <c r="N224" s="17" t="s">
        <v>44</v>
      </c>
      <c r="O224" s="18" t="s">
        <v>521</v>
      </c>
      <c r="P224" s="33">
        <v>490</v>
      </c>
      <c r="Q224" s="18">
        <f>'ROSALPI '!V241</f>
        <v>0</v>
      </c>
      <c r="R224" s="18">
        <f>ZAMORA!W243</f>
        <v>2500</v>
      </c>
      <c r="S224" s="18">
        <f>PARIS!V243</f>
        <v>900</v>
      </c>
      <c r="T224" s="45">
        <f t="shared" si="15"/>
        <v>3400</v>
      </c>
      <c r="U224" s="30">
        <f t="shared" si="16"/>
        <v>1666000</v>
      </c>
    </row>
    <row r="225" spans="1:22" ht="18" hidden="1" customHeight="1">
      <c r="A225" s="24">
        <v>103100331</v>
      </c>
      <c r="B225" s="23">
        <f t="shared" si="14"/>
        <v>19000</v>
      </c>
      <c r="C225" s="23" t="s">
        <v>59</v>
      </c>
      <c r="D225" s="23">
        <f>'ROSALPI '!T242</f>
        <v>0</v>
      </c>
      <c r="E225" s="23" t="s">
        <v>58</v>
      </c>
      <c r="F225" s="23" t="s">
        <v>57</v>
      </c>
      <c r="G225" s="23">
        <f>ZAMORA!U244</f>
        <v>10000</v>
      </c>
      <c r="H225" s="23" t="s">
        <v>58</v>
      </c>
      <c r="I225" s="23" t="s">
        <v>60</v>
      </c>
      <c r="J225" s="23">
        <f>PARIS!T244</f>
        <v>9000</v>
      </c>
      <c r="K225" s="22" t="str">
        <f t="shared" si="17"/>
        <v>R0-Z10000-P9000</v>
      </c>
      <c r="L225" s="22"/>
      <c r="M225" s="22" t="s">
        <v>146</v>
      </c>
      <c r="N225" s="16" t="s">
        <v>44</v>
      </c>
      <c r="O225" s="18" t="s">
        <v>521</v>
      </c>
      <c r="P225" s="33">
        <v>98</v>
      </c>
      <c r="Q225" s="18">
        <f>'ROSALPI '!V242</f>
        <v>0</v>
      </c>
      <c r="R225" s="18">
        <f>ZAMORA!W244</f>
        <v>10000</v>
      </c>
      <c r="S225" s="18">
        <f>PARIS!V244</f>
        <v>9000</v>
      </c>
      <c r="T225" s="45">
        <f t="shared" si="15"/>
        <v>19000</v>
      </c>
      <c r="U225" s="30">
        <f t="shared" si="16"/>
        <v>1862000</v>
      </c>
      <c r="V225" s="30"/>
    </row>
    <row r="226" spans="1:22" ht="18" hidden="1" customHeight="1">
      <c r="A226" s="24">
        <v>103100332</v>
      </c>
      <c r="B226" s="23">
        <f t="shared" si="14"/>
        <v>0</v>
      </c>
      <c r="C226" s="23" t="s">
        <v>59</v>
      </c>
      <c r="D226" s="23">
        <f>'ROSALPI '!T243</f>
        <v>0</v>
      </c>
      <c r="E226" s="23" t="s">
        <v>58</v>
      </c>
      <c r="F226" s="23" t="s">
        <v>57</v>
      </c>
      <c r="G226" s="23">
        <f>ZAMORA!U245</f>
        <v>0</v>
      </c>
      <c r="H226" s="23" t="s">
        <v>58</v>
      </c>
      <c r="I226" s="23" t="s">
        <v>60</v>
      </c>
      <c r="J226" s="23">
        <f>PARIS!T245</f>
        <v>0</v>
      </c>
      <c r="K226" s="22" t="str">
        <f t="shared" si="17"/>
        <v>R0-Z0-P0</v>
      </c>
      <c r="L226" s="22"/>
      <c r="M226" s="22" t="s">
        <v>161</v>
      </c>
      <c r="N226" s="16" t="s">
        <v>44</v>
      </c>
      <c r="O226" s="18" t="e">
        <v>#N/A</v>
      </c>
      <c r="P226" s="33" t="e">
        <v>#N/A</v>
      </c>
      <c r="Q226" s="18">
        <f>'ROSALPI '!V243</f>
        <v>0</v>
      </c>
      <c r="R226" s="18">
        <f>ZAMORA!W245</f>
        <v>0</v>
      </c>
      <c r="S226" s="18">
        <f>PARIS!V245</f>
        <v>0</v>
      </c>
      <c r="T226" s="45">
        <f t="shared" si="15"/>
        <v>0</v>
      </c>
      <c r="U226" s="30">
        <v>0</v>
      </c>
    </row>
    <row r="227" spans="1:22" ht="18" hidden="1" customHeight="1">
      <c r="A227" s="24">
        <v>103100333</v>
      </c>
      <c r="B227" s="23">
        <f t="shared" si="14"/>
        <v>0</v>
      </c>
      <c r="C227" s="23" t="s">
        <v>59</v>
      </c>
      <c r="D227" s="23">
        <f>'ROSALPI '!T244</f>
        <v>0</v>
      </c>
      <c r="E227" s="23" t="s">
        <v>58</v>
      </c>
      <c r="F227" s="23" t="s">
        <v>57</v>
      </c>
      <c r="G227" s="23">
        <f>ZAMORA!U246</f>
        <v>0</v>
      </c>
      <c r="H227" s="23" t="s">
        <v>58</v>
      </c>
      <c r="I227" s="23" t="s">
        <v>60</v>
      </c>
      <c r="J227" s="23">
        <f>PARIS!T246</f>
        <v>0</v>
      </c>
      <c r="K227" s="22" t="str">
        <f t="shared" si="17"/>
        <v>R0-Z0-P0</v>
      </c>
      <c r="L227" s="22"/>
      <c r="M227" s="22" t="s">
        <v>203</v>
      </c>
      <c r="N227" s="16" t="s">
        <v>44</v>
      </c>
      <c r="O227" s="18" t="e">
        <v>#N/A</v>
      </c>
      <c r="P227" s="33" t="e">
        <v>#N/A</v>
      </c>
      <c r="Q227" s="18">
        <f>'ROSALPI '!V244</f>
        <v>0</v>
      </c>
      <c r="R227" s="18">
        <f>ZAMORA!W246</f>
        <v>0</v>
      </c>
      <c r="S227" s="18">
        <f>PARIS!V246</f>
        <v>0</v>
      </c>
      <c r="T227" s="45">
        <f t="shared" si="15"/>
        <v>0</v>
      </c>
      <c r="U227" s="30">
        <v>0</v>
      </c>
    </row>
    <row r="228" spans="1:22" ht="18" hidden="1" customHeight="1">
      <c r="A228" s="24">
        <v>103100334</v>
      </c>
      <c r="B228" s="23">
        <f t="shared" si="14"/>
        <v>1100</v>
      </c>
      <c r="C228" s="23" t="s">
        <v>59</v>
      </c>
      <c r="D228" s="23">
        <f>'ROSALPI '!T245</f>
        <v>0</v>
      </c>
      <c r="E228" s="23" t="s">
        <v>58</v>
      </c>
      <c r="F228" s="23" t="s">
        <v>57</v>
      </c>
      <c r="G228" s="23">
        <f>ZAMORA!U247</f>
        <v>600</v>
      </c>
      <c r="H228" s="23" t="s">
        <v>58</v>
      </c>
      <c r="I228" s="23" t="s">
        <v>60</v>
      </c>
      <c r="J228" s="23">
        <f>PARIS!T247</f>
        <v>500</v>
      </c>
      <c r="K228" s="22" t="str">
        <f t="shared" si="17"/>
        <v>R0-Z600-P500</v>
      </c>
      <c r="L228" s="22"/>
      <c r="M228" s="22" t="s">
        <v>159</v>
      </c>
      <c r="N228" s="17" t="s">
        <v>44</v>
      </c>
      <c r="O228" s="18" t="s">
        <v>521</v>
      </c>
      <c r="P228" s="33">
        <v>123</v>
      </c>
      <c r="Q228" s="18">
        <f>'ROSALPI '!V245</f>
        <v>0</v>
      </c>
      <c r="R228" s="18">
        <f>ZAMORA!W247</f>
        <v>600</v>
      </c>
      <c r="S228" s="18">
        <f>PARIS!V247</f>
        <v>500</v>
      </c>
      <c r="T228" s="45">
        <f t="shared" si="15"/>
        <v>1100</v>
      </c>
      <c r="U228" s="30">
        <f t="shared" si="16"/>
        <v>135300</v>
      </c>
    </row>
    <row r="229" spans="1:22" ht="18" hidden="1" customHeight="1">
      <c r="A229" s="24">
        <v>103100335</v>
      </c>
      <c r="B229" s="23">
        <f t="shared" si="14"/>
        <v>300</v>
      </c>
      <c r="C229" s="23" t="s">
        <v>59</v>
      </c>
      <c r="D229" s="23">
        <f>'ROSALPI '!T246</f>
        <v>0</v>
      </c>
      <c r="E229" s="23" t="s">
        <v>58</v>
      </c>
      <c r="F229" s="23" t="s">
        <v>57</v>
      </c>
      <c r="G229" s="23">
        <f>ZAMORA!U248</f>
        <v>0</v>
      </c>
      <c r="H229" s="23" t="s">
        <v>58</v>
      </c>
      <c r="I229" s="23" t="s">
        <v>60</v>
      </c>
      <c r="J229" s="23">
        <f>PARIS!T248</f>
        <v>300</v>
      </c>
      <c r="K229" s="22" t="str">
        <f t="shared" si="17"/>
        <v>R0-Z0-P300</v>
      </c>
      <c r="L229" s="22"/>
      <c r="M229" s="22" t="s">
        <v>181</v>
      </c>
      <c r="N229" s="17" t="s">
        <v>44</v>
      </c>
      <c r="O229" s="18" t="s">
        <v>521</v>
      </c>
      <c r="P229" s="33">
        <v>206</v>
      </c>
      <c r="Q229" s="18">
        <f>'ROSALPI '!V246</f>
        <v>0</v>
      </c>
      <c r="R229" s="18">
        <f>ZAMORA!W248</f>
        <v>0</v>
      </c>
      <c r="S229" s="18">
        <f>PARIS!V248</f>
        <v>300</v>
      </c>
      <c r="T229" s="45">
        <f t="shared" si="15"/>
        <v>300</v>
      </c>
      <c r="U229" s="30">
        <f t="shared" si="16"/>
        <v>61800</v>
      </c>
    </row>
    <row r="230" spans="1:22" ht="18" hidden="1" customHeight="1">
      <c r="A230" s="24">
        <v>103100336</v>
      </c>
      <c r="B230" s="23">
        <f t="shared" si="14"/>
        <v>600</v>
      </c>
      <c r="C230" s="23" t="s">
        <v>59</v>
      </c>
      <c r="D230" s="23">
        <f>'ROSALPI '!T247</f>
        <v>0</v>
      </c>
      <c r="E230" s="23" t="s">
        <v>58</v>
      </c>
      <c r="F230" s="23" t="s">
        <v>57</v>
      </c>
      <c r="G230" s="23">
        <f>ZAMORA!U249</f>
        <v>300</v>
      </c>
      <c r="H230" s="23" t="s">
        <v>58</v>
      </c>
      <c r="I230" s="23" t="s">
        <v>60</v>
      </c>
      <c r="J230" s="23">
        <f>PARIS!T249</f>
        <v>300</v>
      </c>
      <c r="K230" s="22" t="str">
        <f t="shared" si="17"/>
        <v>R0-Z300-P300</v>
      </c>
      <c r="L230" s="22"/>
      <c r="M230" s="22" t="s">
        <v>140</v>
      </c>
      <c r="N230" s="17" t="s">
        <v>44</v>
      </c>
      <c r="O230" s="18" t="s">
        <v>520</v>
      </c>
      <c r="P230" s="33">
        <v>82</v>
      </c>
      <c r="Q230" s="18">
        <f>'ROSALPI '!V247</f>
        <v>0</v>
      </c>
      <c r="R230" s="18">
        <f>ZAMORA!W249</f>
        <v>300</v>
      </c>
      <c r="S230" s="18">
        <f>PARIS!V249</f>
        <v>300</v>
      </c>
      <c r="T230" s="45">
        <f t="shared" si="15"/>
        <v>600</v>
      </c>
      <c r="U230" s="30">
        <f t="shared" si="16"/>
        <v>49200</v>
      </c>
    </row>
    <row r="231" spans="1:22" ht="18" hidden="1" customHeight="1">
      <c r="A231" s="24">
        <v>103100337</v>
      </c>
      <c r="B231" s="23">
        <f t="shared" si="14"/>
        <v>0</v>
      </c>
      <c r="C231" s="23" t="s">
        <v>59</v>
      </c>
      <c r="D231" s="23">
        <f>'ROSALPI '!T248</f>
        <v>0</v>
      </c>
      <c r="E231" s="23" t="s">
        <v>58</v>
      </c>
      <c r="F231" s="23" t="s">
        <v>57</v>
      </c>
      <c r="G231" s="23">
        <f>ZAMORA!U250</f>
        <v>0</v>
      </c>
      <c r="H231" s="23" t="s">
        <v>58</v>
      </c>
      <c r="I231" s="23" t="s">
        <v>60</v>
      </c>
      <c r="J231" s="23">
        <f>PARIS!T250</f>
        <v>0</v>
      </c>
      <c r="K231" s="22" t="str">
        <f t="shared" si="17"/>
        <v>R0-Z0-P0</v>
      </c>
      <c r="L231" s="22"/>
      <c r="M231" s="22" t="s">
        <v>275</v>
      </c>
      <c r="N231" s="16" t="s">
        <v>44</v>
      </c>
      <c r="O231" s="18" t="s">
        <v>520</v>
      </c>
      <c r="P231" s="33">
        <v>1019</v>
      </c>
      <c r="Q231" s="18">
        <f>'ROSALPI '!V248</f>
        <v>0</v>
      </c>
      <c r="R231" s="18">
        <f>ZAMORA!W250</f>
        <v>0</v>
      </c>
      <c r="S231" s="18">
        <f>PARIS!V250</f>
        <v>0</v>
      </c>
      <c r="T231" s="45">
        <f t="shared" si="15"/>
        <v>0</v>
      </c>
      <c r="U231" s="30">
        <f t="shared" si="16"/>
        <v>0</v>
      </c>
    </row>
    <row r="232" spans="1:22" ht="18" hidden="1" customHeight="1">
      <c r="A232" s="24">
        <v>103100338</v>
      </c>
      <c r="B232" s="23">
        <f t="shared" si="14"/>
        <v>0</v>
      </c>
      <c r="C232" s="23" t="s">
        <v>59</v>
      </c>
      <c r="D232" s="23">
        <f>'ROSALPI '!T249</f>
        <v>0</v>
      </c>
      <c r="E232" s="23" t="s">
        <v>58</v>
      </c>
      <c r="F232" s="23" t="s">
        <v>57</v>
      </c>
      <c r="G232" s="23">
        <f>ZAMORA!U251</f>
        <v>0</v>
      </c>
      <c r="H232" s="23" t="s">
        <v>58</v>
      </c>
      <c r="I232" s="23" t="s">
        <v>60</v>
      </c>
      <c r="J232" s="23">
        <f>PARIS!T251</f>
        <v>0</v>
      </c>
      <c r="K232" s="22" t="str">
        <f t="shared" si="17"/>
        <v>R0-Z0-P0</v>
      </c>
      <c r="L232" s="22" t="s">
        <v>420</v>
      </c>
      <c r="M232" s="22" t="s">
        <v>138</v>
      </c>
      <c r="N232" s="16" t="s">
        <v>19</v>
      </c>
      <c r="O232" s="18" t="s">
        <v>522</v>
      </c>
      <c r="P232" s="33">
        <v>2721</v>
      </c>
      <c r="Q232" s="18">
        <f>'ROSALPI '!V249</f>
        <v>0</v>
      </c>
      <c r="R232" s="18">
        <f>ZAMORA!W251</f>
        <v>0</v>
      </c>
      <c r="S232" s="18">
        <f>PARIS!V251</f>
        <v>0</v>
      </c>
      <c r="T232" s="45">
        <f t="shared" si="15"/>
        <v>0</v>
      </c>
      <c r="U232" s="30">
        <f t="shared" si="16"/>
        <v>0</v>
      </c>
    </row>
    <row r="233" spans="1:22" ht="18" hidden="1" customHeight="1">
      <c r="A233" s="24">
        <v>103100339</v>
      </c>
      <c r="B233" s="23">
        <f t="shared" si="14"/>
        <v>210</v>
      </c>
      <c r="C233" s="23" t="s">
        <v>59</v>
      </c>
      <c r="D233" s="23">
        <f>'ROSALPI '!T250</f>
        <v>0</v>
      </c>
      <c r="E233" s="23" t="s">
        <v>58</v>
      </c>
      <c r="F233" s="23" t="s">
        <v>57</v>
      </c>
      <c r="G233" s="23">
        <f>ZAMORA!U252</f>
        <v>120</v>
      </c>
      <c r="H233" s="23" t="s">
        <v>58</v>
      </c>
      <c r="I233" s="23" t="s">
        <v>60</v>
      </c>
      <c r="J233" s="23">
        <f>PARIS!T252</f>
        <v>90</v>
      </c>
      <c r="K233" s="22" t="str">
        <f t="shared" si="17"/>
        <v>R0-Z120-P90</v>
      </c>
      <c r="L233" s="22"/>
      <c r="M233" s="22" t="s">
        <v>129</v>
      </c>
      <c r="N233" s="17" t="s">
        <v>44</v>
      </c>
      <c r="O233" s="18" t="s">
        <v>522</v>
      </c>
      <c r="P233" s="33">
        <v>157</v>
      </c>
      <c r="Q233" s="18">
        <f>'ROSALPI '!V250</f>
        <v>0</v>
      </c>
      <c r="R233" s="18">
        <f>ZAMORA!W252</f>
        <v>120</v>
      </c>
      <c r="S233" s="18">
        <f>PARIS!V252</f>
        <v>90</v>
      </c>
      <c r="T233" s="45">
        <f t="shared" si="15"/>
        <v>210</v>
      </c>
      <c r="U233" s="30">
        <f t="shared" si="16"/>
        <v>32970</v>
      </c>
    </row>
    <row r="234" spans="1:22" ht="18" hidden="1" customHeight="1">
      <c r="A234" s="24">
        <v>103100340</v>
      </c>
      <c r="B234" s="23">
        <f t="shared" si="14"/>
        <v>7900</v>
      </c>
      <c r="C234" s="23" t="s">
        <v>59</v>
      </c>
      <c r="D234" s="23">
        <f>'ROSALPI '!T251</f>
        <v>0</v>
      </c>
      <c r="E234" s="23" t="s">
        <v>58</v>
      </c>
      <c r="F234" s="23" t="s">
        <v>57</v>
      </c>
      <c r="G234" s="23">
        <f>ZAMORA!U253</f>
        <v>4000</v>
      </c>
      <c r="H234" s="23" t="s">
        <v>58</v>
      </c>
      <c r="I234" s="23" t="s">
        <v>60</v>
      </c>
      <c r="J234" s="23">
        <f>PARIS!T253</f>
        <v>3900</v>
      </c>
      <c r="K234" s="22" t="str">
        <f t="shared" si="17"/>
        <v>R0-Z4000-P3900</v>
      </c>
      <c r="L234" s="22"/>
      <c r="M234" s="22" t="s">
        <v>514</v>
      </c>
      <c r="N234" s="17" t="s">
        <v>44</v>
      </c>
      <c r="O234" s="18" t="s">
        <v>521</v>
      </c>
      <c r="P234" s="33">
        <v>55</v>
      </c>
      <c r="Q234" s="18">
        <f>'ROSALPI '!V251</f>
        <v>0</v>
      </c>
      <c r="R234" s="18">
        <f>ZAMORA!W253</f>
        <v>4000</v>
      </c>
      <c r="S234" s="18">
        <f>PARIS!V253</f>
        <v>3900</v>
      </c>
      <c r="T234" s="45">
        <f t="shared" si="15"/>
        <v>7900</v>
      </c>
      <c r="U234" s="30">
        <f t="shared" si="16"/>
        <v>434500</v>
      </c>
    </row>
    <row r="235" spans="1:22" ht="18" hidden="1" customHeight="1">
      <c r="A235" s="24">
        <v>103100341</v>
      </c>
      <c r="B235" s="23">
        <f t="shared" si="14"/>
        <v>0</v>
      </c>
      <c r="C235" s="23" t="s">
        <v>59</v>
      </c>
      <c r="D235" s="23">
        <f>'ROSALPI '!T252</f>
        <v>0</v>
      </c>
      <c r="E235" s="23" t="s">
        <v>58</v>
      </c>
      <c r="F235" s="23" t="s">
        <v>57</v>
      </c>
      <c r="G235" s="23">
        <f>ZAMORA!U254</f>
        <v>0</v>
      </c>
      <c r="H235" s="23" t="s">
        <v>58</v>
      </c>
      <c r="I235" s="23" t="s">
        <v>60</v>
      </c>
      <c r="J235" s="23">
        <f>PARIS!T254</f>
        <v>0</v>
      </c>
      <c r="K235" s="22" t="str">
        <f t="shared" si="17"/>
        <v>R0-Z0-P0</v>
      </c>
      <c r="L235" s="22"/>
      <c r="M235" s="22" t="s">
        <v>271</v>
      </c>
      <c r="N235" s="17" t="s">
        <v>44</v>
      </c>
      <c r="O235" s="18" t="s">
        <v>520</v>
      </c>
      <c r="P235" s="33">
        <v>27258</v>
      </c>
      <c r="Q235" s="18">
        <f>'ROSALPI '!V252</f>
        <v>0</v>
      </c>
      <c r="R235" s="18">
        <f>ZAMORA!W254</f>
        <v>0</v>
      </c>
      <c r="S235" s="18">
        <f>PARIS!V254</f>
        <v>0</v>
      </c>
      <c r="T235" s="45">
        <f t="shared" si="15"/>
        <v>0</v>
      </c>
      <c r="U235" s="30">
        <v>0</v>
      </c>
    </row>
    <row r="236" spans="1:22" ht="18" hidden="1" customHeight="1">
      <c r="A236" s="24">
        <v>103100342</v>
      </c>
      <c r="B236" s="23">
        <f t="shared" si="14"/>
        <v>0</v>
      </c>
      <c r="C236" s="23" t="s">
        <v>59</v>
      </c>
      <c r="D236" s="23">
        <f>'ROSALPI '!T253</f>
        <v>0</v>
      </c>
      <c r="E236" s="23" t="s">
        <v>58</v>
      </c>
      <c r="F236" s="23" t="s">
        <v>57</v>
      </c>
      <c r="G236" s="23">
        <f>ZAMORA!U255</f>
        <v>0</v>
      </c>
      <c r="H236" s="23" t="s">
        <v>58</v>
      </c>
      <c r="I236" s="23" t="s">
        <v>60</v>
      </c>
      <c r="J236" s="23">
        <f>PARIS!T255</f>
        <v>0</v>
      </c>
      <c r="K236" s="22" t="str">
        <f t="shared" si="17"/>
        <v>R0-Z0-P0</v>
      </c>
      <c r="L236" s="22"/>
      <c r="M236" s="22" t="s">
        <v>103</v>
      </c>
      <c r="N236" s="17" t="s">
        <v>425</v>
      </c>
      <c r="O236" s="18" t="s">
        <v>520</v>
      </c>
      <c r="P236" s="33">
        <v>5852</v>
      </c>
      <c r="Q236" s="18">
        <f>'ROSALPI '!V253</f>
        <v>0</v>
      </c>
      <c r="R236" s="18">
        <f>ZAMORA!W255</f>
        <v>0</v>
      </c>
      <c r="S236" s="18">
        <f>PARIS!V255</f>
        <v>0</v>
      </c>
      <c r="T236" s="45">
        <f t="shared" si="15"/>
        <v>0</v>
      </c>
      <c r="U236" s="30">
        <f t="shared" si="16"/>
        <v>0</v>
      </c>
    </row>
    <row r="237" spans="1:22" ht="18" hidden="1" customHeight="1">
      <c r="A237" s="24">
        <v>103100343</v>
      </c>
      <c r="B237" s="23">
        <f t="shared" si="14"/>
        <v>0</v>
      </c>
      <c r="C237" s="23" t="s">
        <v>59</v>
      </c>
      <c r="D237" s="23">
        <f>'ROSALPI '!T254</f>
        <v>0</v>
      </c>
      <c r="E237" s="23" t="s">
        <v>58</v>
      </c>
      <c r="F237" s="23" t="s">
        <v>57</v>
      </c>
      <c r="G237" s="23">
        <f>ZAMORA!U256</f>
        <v>0</v>
      </c>
      <c r="H237" s="23" t="s">
        <v>58</v>
      </c>
      <c r="I237" s="23" t="s">
        <v>60</v>
      </c>
      <c r="J237" s="23">
        <f>PARIS!T256</f>
        <v>0</v>
      </c>
      <c r="K237" s="22" t="str">
        <f t="shared" si="17"/>
        <v>R0-Z0-P0</v>
      </c>
      <c r="L237" s="22"/>
      <c r="M237" s="22" t="s">
        <v>179</v>
      </c>
      <c r="N237" s="16" t="s">
        <v>44</v>
      </c>
      <c r="O237" s="18" t="s">
        <v>521</v>
      </c>
      <c r="P237" s="33">
        <v>340</v>
      </c>
      <c r="Q237" s="18">
        <f>'ROSALPI '!V254</f>
        <v>0</v>
      </c>
      <c r="R237" s="18">
        <f>ZAMORA!W256</f>
        <v>0</v>
      </c>
      <c r="S237" s="18">
        <f>PARIS!V256</f>
        <v>0</v>
      </c>
      <c r="T237" s="45">
        <f t="shared" si="15"/>
        <v>0</v>
      </c>
      <c r="U237" s="30">
        <f t="shared" si="16"/>
        <v>0</v>
      </c>
      <c r="V237" s="30"/>
    </row>
    <row r="238" spans="1:22" s="15" customFormat="1" ht="18" hidden="1" customHeight="1">
      <c r="A238" s="24">
        <v>103100344</v>
      </c>
      <c r="B238" s="23">
        <f t="shared" si="14"/>
        <v>500</v>
      </c>
      <c r="C238" s="23" t="s">
        <v>59</v>
      </c>
      <c r="D238" s="23">
        <f>'ROSALPI '!T255</f>
        <v>0</v>
      </c>
      <c r="E238" s="23" t="s">
        <v>58</v>
      </c>
      <c r="F238" s="23" t="s">
        <v>57</v>
      </c>
      <c r="G238" s="23">
        <f>ZAMORA!U257</f>
        <v>500</v>
      </c>
      <c r="H238" s="23" t="s">
        <v>58</v>
      </c>
      <c r="I238" s="23" t="s">
        <v>60</v>
      </c>
      <c r="J238" s="23">
        <f>PARIS!T257</f>
        <v>0</v>
      </c>
      <c r="K238" s="22" t="str">
        <f t="shared" si="17"/>
        <v>R0-Z500-P0</v>
      </c>
      <c r="L238" s="22"/>
      <c r="M238" s="22" t="s">
        <v>104</v>
      </c>
      <c r="N238" s="18" t="s">
        <v>44</v>
      </c>
      <c r="O238" s="18" t="s">
        <v>521</v>
      </c>
      <c r="P238" s="33">
        <v>130</v>
      </c>
      <c r="Q238" s="18">
        <f>'ROSALPI '!V255</f>
        <v>0</v>
      </c>
      <c r="R238" s="18">
        <f>ZAMORA!W257</f>
        <v>500</v>
      </c>
      <c r="S238" s="18">
        <f>PARIS!V257</f>
        <v>0</v>
      </c>
      <c r="T238" s="45">
        <f t="shared" si="15"/>
        <v>500</v>
      </c>
      <c r="U238" s="30">
        <f t="shared" si="16"/>
        <v>65000</v>
      </c>
      <c r="V238" s="30"/>
    </row>
    <row r="239" spans="1:22" customFormat="1" ht="18" hidden="1" customHeight="1">
      <c r="A239" s="31">
        <v>103100345</v>
      </c>
      <c r="B239" s="23">
        <f t="shared" si="14"/>
        <v>0</v>
      </c>
      <c r="C239" s="32" t="s">
        <v>59</v>
      </c>
      <c r="D239" s="23">
        <f>'ROSALPI '!T256</f>
        <v>0</v>
      </c>
      <c r="E239" s="32" t="s">
        <v>58</v>
      </c>
      <c r="F239" s="32" t="s">
        <v>57</v>
      </c>
      <c r="G239" s="23">
        <f>ZAMORA!U258</f>
        <v>0</v>
      </c>
      <c r="H239" s="32" t="s">
        <v>58</v>
      </c>
      <c r="I239" s="32" t="s">
        <v>60</v>
      </c>
      <c r="J239" s="23">
        <f>PARIS!T258</f>
        <v>0</v>
      </c>
      <c r="K239" s="22" t="str">
        <f t="shared" si="17"/>
        <v>R0-Z0-P0</v>
      </c>
      <c r="L239" s="36"/>
      <c r="M239" s="22" t="s">
        <v>298</v>
      </c>
      <c r="N239" s="18" t="s">
        <v>44</v>
      </c>
      <c r="O239" s="18" t="s">
        <v>523</v>
      </c>
      <c r="P239" s="33">
        <v>2500</v>
      </c>
      <c r="Q239" s="18">
        <f>'ROSALPI '!V256</f>
        <v>0</v>
      </c>
      <c r="R239" s="18">
        <f>ZAMORA!W258</f>
        <v>0</v>
      </c>
      <c r="S239" s="18">
        <f>PARIS!V258</f>
        <v>0</v>
      </c>
      <c r="T239" s="45">
        <f t="shared" si="15"/>
        <v>0</v>
      </c>
      <c r="U239" s="30">
        <f t="shared" si="16"/>
        <v>0</v>
      </c>
    </row>
    <row r="240" spans="1:22" ht="18" hidden="1" customHeight="1">
      <c r="A240" s="24">
        <v>103100347</v>
      </c>
      <c r="B240" s="23">
        <f t="shared" si="14"/>
        <v>0</v>
      </c>
      <c r="C240" s="23" t="s">
        <v>59</v>
      </c>
      <c r="D240" s="23">
        <f>'ROSALPI '!T257</f>
        <v>0</v>
      </c>
      <c r="E240" s="23" t="s">
        <v>58</v>
      </c>
      <c r="F240" s="23" t="s">
        <v>57</v>
      </c>
      <c r="G240" s="23">
        <f>ZAMORA!U259</f>
        <v>0</v>
      </c>
      <c r="H240" s="23" t="s">
        <v>58</v>
      </c>
      <c r="I240" s="23" t="s">
        <v>60</v>
      </c>
      <c r="J240" s="23">
        <f>PARIS!T259</f>
        <v>0</v>
      </c>
      <c r="K240" s="22" t="str">
        <f t="shared" si="17"/>
        <v>R0-Z0-P0</v>
      </c>
      <c r="L240" s="22"/>
      <c r="M240" s="22" t="s">
        <v>364</v>
      </c>
      <c r="N240" s="18" t="s">
        <v>44</v>
      </c>
      <c r="O240" s="18" t="s">
        <v>521</v>
      </c>
      <c r="P240" s="33">
        <v>4522</v>
      </c>
      <c r="Q240" s="18">
        <f>'ROSALPI '!V257</f>
        <v>0</v>
      </c>
      <c r="R240" s="18">
        <f>ZAMORA!W259</f>
        <v>0</v>
      </c>
      <c r="S240" s="18">
        <f>PARIS!V259</f>
        <v>0</v>
      </c>
      <c r="T240" s="45">
        <f t="shared" si="15"/>
        <v>0</v>
      </c>
      <c r="U240" s="30">
        <v>0</v>
      </c>
    </row>
    <row r="241" spans="1:21" ht="18" hidden="1" customHeight="1">
      <c r="A241" s="24">
        <v>103100350</v>
      </c>
      <c r="B241" s="23">
        <f t="shared" si="14"/>
        <v>0</v>
      </c>
      <c r="C241" s="23" t="s">
        <v>59</v>
      </c>
      <c r="D241" s="23">
        <f>'ROSALPI '!T258</f>
        <v>0</v>
      </c>
      <c r="E241" s="23" t="s">
        <v>58</v>
      </c>
      <c r="F241" s="23" t="s">
        <v>57</v>
      </c>
      <c r="G241" s="23">
        <f>ZAMORA!U260</f>
        <v>0</v>
      </c>
      <c r="H241" s="23" t="s">
        <v>58</v>
      </c>
      <c r="I241" s="23" t="s">
        <v>60</v>
      </c>
      <c r="J241" s="23">
        <f>PARIS!T260</f>
        <v>0</v>
      </c>
      <c r="K241" s="22" t="str">
        <f t="shared" si="17"/>
        <v>R0-Z0-P0</v>
      </c>
      <c r="L241" s="22"/>
      <c r="M241" s="22" t="s">
        <v>190</v>
      </c>
      <c r="N241" s="17" t="s">
        <v>44</v>
      </c>
      <c r="O241" s="18" t="e">
        <v>#N/A</v>
      </c>
      <c r="P241" s="33" t="e">
        <v>#N/A</v>
      </c>
      <c r="Q241" s="18">
        <f>'ROSALPI '!V258</f>
        <v>0</v>
      </c>
      <c r="R241" s="18">
        <f>ZAMORA!W260</f>
        <v>0</v>
      </c>
      <c r="S241" s="18">
        <f>PARIS!V260</f>
        <v>0</v>
      </c>
      <c r="T241" s="45">
        <f t="shared" si="15"/>
        <v>0</v>
      </c>
      <c r="U241" s="30">
        <v>0</v>
      </c>
    </row>
    <row r="242" spans="1:21" ht="18" hidden="1" customHeight="1">
      <c r="A242" s="24">
        <v>103100351</v>
      </c>
      <c r="B242" s="23">
        <f t="shared" si="14"/>
        <v>0</v>
      </c>
      <c r="C242" s="23" t="s">
        <v>59</v>
      </c>
      <c r="D242" s="23">
        <f>'ROSALPI '!T259</f>
        <v>0</v>
      </c>
      <c r="E242" s="23" t="s">
        <v>58</v>
      </c>
      <c r="F242" s="23" t="s">
        <v>57</v>
      </c>
      <c r="G242" s="23">
        <f>ZAMORA!U261</f>
        <v>0</v>
      </c>
      <c r="H242" s="23" t="s">
        <v>58</v>
      </c>
      <c r="I242" s="23" t="s">
        <v>60</v>
      </c>
      <c r="J242" s="23">
        <f>PARIS!T261</f>
        <v>0</v>
      </c>
      <c r="K242" s="22" t="str">
        <f t="shared" si="17"/>
        <v>R0-Z0-P0</v>
      </c>
      <c r="L242" s="22"/>
      <c r="M242" s="22" t="s">
        <v>299</v>
      </c>
      <c r="N242" s="17" t="s">
        <v>19</v>
      </c>
      <c r="O242" s="18" t="e">
        <v>#N/A</v>
      </c>
      <c r="P242" s="33" t="e">
        <v>#N/A</v>
      </c>
      <c r="Q242" s="18">
        <f>'ROSALPI '!V259</f>
        <v>0</v>
      </c>
      <c r="R242" s="18">
        <f>ZAMORA!W261</f>
        <v>0</v>
      </c>
      <c r="S242" s="18">
        <f>PARIS!V261</f>
        <v>0</v>
      </c>
      <c r="T242" s="45">
        <f t="shared" si="15"/>
        <v>0</v>
      </c>
      <c r="U242" s="30">
        <v>0</v>
      </c>
    </row>
    <row r="243" spans="1:21" ht="18" hidden="1" customHeight="1">
      <c r="A243" s="24">
        <v>103100352</v>
      </c>
      <c r="B243" s="23">
        <f t="shared" si="14"/>
        <v>0</v>
      </c>
      <c r="C243" s="23" t="s">
        <v>59</v>
      </c>
      <c r="D243" s="23">
        <f>'ROSALPI '!T260</f>
        <v>0</v>
      </c>
      <c r="E243" s="23" t="s">
        <v>58</v>
      </c>
      <c r="F243" s="23" t="s">
        <v>57</v>
      </c>
      <c r="G243" s="23">
        <f>ZAMORA!U262</f>
        <v>0</v>
      </c>
      <c r="H243" s="23" t="s">
        <v>58</v>
      </c>
      <c r="I243" s="23" t="s">
        <v>60</v>
      </c>
      <c r="J243" s="23">
        <f>PARIS!T262</f>
        <v>0</v>
      </c>
      <c r="K243" s="22" t="str">
        <f t="shared" si="17"/>
        <v>R0-Z0-P0</v>
      </c>
      <c r="L243" s="22"/>
      <c r="M243" s="22" t="s">
        <v>400</v>
      </c>
      <c r="N243" s="16" t="s">
        <v>12</v>
      </c>
      <c r="O243" s="18" t="s">
        <v>520</v>
      </c>
      <c r="P243" s="33">
        <v>26180</v>
      </c>
      <c r="Q243" s="18">
        <f>'ROSALPI '!V260</f>
        <v>0</v>
      </c>
      <c r="R243" s="18">
        <f>ZAMORA!W262</f>
        <v>0</v>
      </c>
      <c r="S243" s="18">
        <f>PARIS!V262</f>
        <v>0</v>
      </c>
      <c r="T243" s="45">
        <f t="shared" si="15"/>
        <v>0</v>
      </c>
      <c r="U243" s="30">
        <v>0</v>
      </c>
    </row>
    <row r="244" spans="1:21" ht="18" hidden="1" customHeight="1">
      <c r="A244" s="24">
        <v>103100355</v>
      </c>
      <c r="B244" s="23"/>
      <c r="C244" s="23" t="s">
        <v>59</v>
      </c>
      <c r="D244" s="23">
        <f>'ROSALPI '!T261</f>
        <v>0</v>
      </c>
      <c r="E244" s="23" t="s">
        <v>58</v>
      </c>
      <c r="F244" s="23" t="s">
        <v>57</v>
      </c>
      <c r="G244" s="23">
        <f>ZAMORA!U263</f>
        <v>0</v>
      </c>
      <c r="H244" s="23" t="s">
        <v>58</v>
      </c>
      <c r="I244" s="23" t="s">
        <v>60</v>
      </c>
      <c r="J244" s="23">
        <f>PARIS!T263</f>
        <v>0</v>
      </c>
      <c r="K244" s="22" t="str">
        <f t="shared" si="17"/>
        <v>R0-Z0-P0</v>
      </c>
      <c r="L244" s="22"/>
      <c r="M244" s="22" t="s">
        <v>478</v>
      </c>
      <c r="N244" s="16" t="s">
        <v>7</v>
      </c>
      <c r="O244" s="18" t="s">
        <v>522</v>
      </c>
      <c r="P244" s="33">
        <v>295</v>
      </c>
      <c r="Q244" s="18">
        <f>'ROSALPI '!V261</f>
        <v>0</v>
      </c>
      <c r="R244" s="18">
        <f>ZAMORA!W263</f>
        <v>0</v>
      </c>
      <c r="S244" s="18">
        <f>PARIS!V263</f>
        <v>0</v>
      </c>
      <c r="T244" s="45">
        <f t="shared" si="15"/>
        <v>0</v>
      </c>
      <c r="U244" s="30">
        <f t="shared" si="16"/>
        <v>0</v>
      </c>
    </row>
    <row r="245" spans="1:21" ht="18" hidden="1" customHeight="1">
      <c r="A245" s="24">
        <v>103100353</v>
      </c>
      <c r="B245" s="23">
        <f t="shared" ref="B245:B277" si="18">D245+G245+J245</f>
        <v>900</v>
      </c>
      <c r="C245" s="23" t="s">
        <v>59</v>
      </c>
      <c r="D245" s="23">
        <f>'ROSALPI '!T262</f>
        <v>0</v>
      </c>
      <c r="E245" s="23" t="s">
        <v>58</v>
      </c>
      <c r="F245" s="23" t="s">
        <v>57</v>
      </c>
      <c r="G245" s="23">
        <f>ZAMORA!U264</f>
        <v>0</v>
      </c>
      <c r="H245" s="23" t="s">
        <v>58</v>
      </c>
      <c r="I245" s="23" t="s">
        <v>60</v>
      </c>
      <c r="J245" s="23">
        <f>PARIS!T264</f>
        <v>900</v>
      </c>
      <c r="K245" s="22" t="str">
        <f t="shared" si="17"/>
        <v>R0-Z0-P900</v>
      </c>
      <c r="L245" s="22"/>
      <c r="M245" s="56" t="s">
        <v>115</v>
      </c>
      <c r="N245" s="17" t="s">
        <v>44</v>
      </c>
      <c r="O245" s="18" t="s">
        <v>521</v>
      </c>
      <c r="P245" s="33">
        <v>130</v>
      </c>
      <c r="Q245" s="18">
        <f>'ROSALPI '!V262</f>
        <v>0</v>
      </c>
      <c r="R245" s="18">
        <f>ZAMORA!W264</f>
        <v>0</v>
      </c>
      <c r="S245" s="18">
        <f>PARIS!V264</f>
        <v>900</v>
      </c>
      <c r="T245" s="45">
        <f t="shared" si="15"/>
        <v>900</v>
      </c>
      <c r="U245" s="30">
        <f t="shared" si="16"/>
        <v>117000</v>
      </c>
    </row>
    <row r="246" spans="1:21" ht="18" hidden="1" customHeight="1">
      <c r="A246" s="24">
        <v>103100354</v>
      </c>
      <c r="B246" s="23">
        <f t="shared" si="18"/>
        <v>15</v>
      </c>
      <c r="C246" s="23" t="s">
        <v>59</v>
      </c>
      <c r="D246" s="23">
        <f>'ROSALPI '!T263</f>
        <v>0</v>
      </c>
      <c r="E246" s="23" t="s">
        <v>58</v>
      </c>
      <c r="F246" s="23" t="s">
        <v>57</v>
      </c>
      <c r="G246" s="23">
        <f>ZAMORA!U265</f>
        <v>5</v>
      </c>
      <c r="H246" s="23" t="s">
        <v>58</v>
      </c>
      <c r="I246" s="23" t="s">
        <v>60</v>
      </c>
      <c r="J246" s="23">
        <f>PARIS!T265</f>
        <v>10</v>
      </c>
      <c r="K246" s="22" t="str">
        <f t="shared" si="17"/>
        <v>R0-Z5-P10</v>
      </c>
      <c r="L246" s="22"/>
      <c r="M246" s="22" t="s">
        <v>227</v>
      </c>
      <c r="N246" s="18" t="s">
        <v>434</v>
      </c>
      <c r="O246" s="18" t="s">
        <v>520</v>
      </c>
      <c r="P246" s="33">
        <v>4721</v>
      </c>
      <c r="Q246" s="18">
        <f>'ROSALPI '!V263</f>
        <v>0</v>
      </c>
      <c r="R246" s="18">
        <f>ZAMORA!W265</f>
        <v>5</v>
      </c>
      <c r="S246" s="18">
        <f>PARIS!V265</f>
        <v>10</v>
      </c>
      <c r="T246" s="45">
        <f t="shared" si="15"/>
        <v>15</v>
      </c>
      <c r="U246" s="30">
        <f t="shared" si="16"/>
        <v>70815</v>
      </c>
    </row>
    <row r="247" spans="1:21" ht="18" hidden="1" customHeight="1">
      <c r="A247" s="24">
        <v>103100356</v>
      </c>
      <c r="B247" s="23">
        <f t="shared" si="18"/>
        <v>0</v>
      </c>
      <c r="C247" s="23" t="s">
        <v>59</v>
      </c>
      <c r="D247" s="23">
        <f>'ROSALPI '!T264</f>
        <v>0</v>
      </c>
      <c r="E247" s="23" t="s">
        <v>58</v>
      </c>
      <c r="F247" s="23" t="s">
        <v>57</v>
      </c>
      <c r="G247" s="23">
        <f>ZAMORA!U266</f>
        <v>0</v>
      </c>
      <c r="H247" s="23" t="s">
        <v>58</v>
      </c>
      <c r="I247" s="23" t="s">
        <v>60</v>
      </c>
      <c r="J247" s="23">
        <f>PARIS!T266</f>
        <v>0</v>
      </c>
      <c r="K247" s="22" t="str">
        <f t="shared" si="17"/>
        <v>R0-Z0-P0</v>
      </c>
      <c r="L247" s="22"/>
      <c r="M247" s="22" t="s">
        <v>119</v>
      </c>
      <c r="N247" s="16" t="s">
        <v>44</v>
      </c>
      <c r="O247" s="18" t="e">
        <v>#N/A</v>
      </c>
      <c r="P247" s="33" t="e">
        <v>#N/A</v>
      </c>
      <c r="Q247" s="18">
        <f>'ROSALPI '!V264</f>
        <v>0</v>
      </c>
      <c r="R247" s="18">
        <f>ZAMORA!W266</f>
        <v>0</v>
      </c>
      <c r="S247" s="18">
        <f>PARIS!V266</f>
        <v>0</v>
      </c>
      <c r="T247" s="45">
        <f t="shared" si="15"/>
        <v>0</v>
      </c>
      <c r="U247" s="30">
        <v>0</v>
      </c>
    </row>
    <row r="248" spans="1:21" ht="18" hidden="1" customHeight="1">
      <c r="A248" s="24">
        <v>103100358</v>
      </c>
      <c r="B248" s="23">
        <f t="shared" si="18"/>
        <v>0</v>
      </c>
      <c r="C248" s="23" t="s">
        <v>59</v>
      </c>
      <c r="D248" s="23">
        <f>'ROSALPI '!T265</f>
        <v>0</v>
      </c>
      <c r="E248" s="23" t="s">
        <v>58</v>
      </c>
      <c r="F248" s="23" t="s">
        <v>57</v>
      </c>
      <c r="G248" s="23">
        <f>ZAMORA!U267</f>
        <v>0</v>
      </c>
      <c r="H248" s="23" t="s">
        <v>58</v>
      </c>
      <c r="I248" s="23" t="s">
        <v>60</v>
      </c>
      <c r="J248" s="23">
        <f>PARIS!T267</f>
        <v>0</v>
      </c>
      <c r="K248" s="22" t="str">
        <f t="shared" si="17"/>
        <v>R0-Z0-P0</v>
      </c>
      <c r="L248" s="22"/>
      <c r="M248" s="22" t="s">
        <v>320</v>
      </c>
      <c r="N248" s="17" t="s">
        <v>44</v>
      </c>
      <c r="O248" s="18" t="s">
        <v>521</v>
      </c>
      <c r="P248" s="33">
        <v>161</v>
      </c>
      <c r="Q248" s="18">
        <f>'ROSALPI '!V265</f>
        <v>0</v>
      </c>
      <c r="R248" s="18">
        <f>ZAMORA!W267</f>
        <v>0</v>
      </c>
      <c r="S248" s="18">
        <f>PARIS!V267</f>
        <v>0</v>
      </c>
      <c r="T248" s="45">
        <f t="shared" si="15"/>
        <v>0</v>
      </c>
      <c r="U248" s="30">
        <f t="shared" si="16"/>
        <v>0</v>
      </c>
    </row>
    <row r="249" spans="1:21" ht="18" hidden="1" customHeight="1">
      <c r="A249" s="24">
        <v>103100359</v>
      </c>
      <c r="B249" s="23">
        <f t="shared" si="18"/>
        <v>5</v>
      </c>
      <c r="C249" s="23" t="s">
        <v>59</v>
      </c>
      <c r="D249" s="23">
        <f>'ROSALPI '!T266</f>
        <v>0</v>
      </c>
      <c r="E249" s="23" t="s">
        <v>58</v>
      </c>
      <c r="F249" s="23" t="s">
        <v>57</v>
      </c>
      <c r="G249" s="23">
        <f>ZAMORA!U268</f>
        <v>5</v>
      </c>
      <c r="H249" s="23" t="s">
        <v>58</v>
      </c>
      <c r="I249" s="23" t="s">
        <v>60</v>
      </c>
      <c r="J249" s="23">
        <f>PARIS!T268</f>
        <v>0</v>
      </c>
      <c r="K249" s="22" t="str">
        <f t="shared" si="17"/>
        <v>R0-Z5-P0</v>
      </c>
      <c r="L249" s="22"/>
      <c r="M249" s="22" t="s">
        <v>259</v>
      </c>
      <c r="N249" s="16" t="s">
        <v>443</v>
      </c>
      <c r="O249" s="18" t="s">
        <v>522</v>
      </c>
      <c r="P249" s="33">
        <v>14600</v>
      </c>
      <c r="Q249" s="18">
        <f>'ROSALPI '!V266</f>
        <v>0</v>
      </c>
      <c r="R249" s="18">
        <f>ZAMORA!W268</f>
        <v>5</v>
      </c>
      <c r="S249" s="18">
        <f>PARIS!V268</f>
        <v>0</v>
      </c>
      <c r="T249" s="45">
        <f t="shared" si="15"/>
        <v>5</v>
      </c>
      <c r="U249" s="30">
        <f t="shared" si="16"/>
        <v>73000</v>
      </c>
    </row>
    <row r="250" spans="1:21" ht="18" hidden="1" customHeight="1">
      <c r="A250" s="24">
        <v>103100360</v>
      </c>
      <c r="B250" s="23">
        <f t="shared" si="18"/>
        <v>0</v>
      </c>
      <c r="C250" s="23" t="s">
        <v>59</v>
      </c>
      <c r="D250" s="23">
        <f>'ROSALPI '!T267</f>
        <v>0</v>
      </c>
      <c r="E250" s="23" t="s">
        <v>58</v>
      </c>
      <c r="F250" s="23" t="s">
        <v>57</v>
      </c>
      <c r="G250" s="23">
        <f>ZAMORA!U269</f>
        <v>0</v>
      </c>
      <c r="H250" s="23" t="s">
        <v>58</v>
      </c>
      <c r="I250" s="23" t="s">
        <v>60</v>
      </c>
      <c r="J250" s="23">
        <f>PARIS!T269</f>
        <v>0</v>
      </c>
      <c r="K250" s="22" t="str">
        <f t="shared" si="17"/>
        <v>R0-Z0-P0</v>
      </c>
      <c r="L250" s="22"/>
      <c r="M250" s="22" t="s">
        <v>102</v>
      </c>
      <c r="N250" s="17" t="s">
        <v>422</v>
      </c>
      <c r="O250" s="18" t="s">
        <v>521</v>
      </c>
      <c r="P250" s="33">
        <v>5474</v>
      </c>
      <c r="Q250" s="18">
        <f>'ROSALPI '!V267</f>
        <v>0</v>
      </c>
      <c r="R250" s="18">
        <f>ZAMORA!W269</f>
        <v>0</v>
      </c>
      <c r="S250" s="18">
        <f>PARIS!V269</f>
        <v>0</v>
      </c>
      <c r="T250" s="45">
        <f t="shared" si="15"/>
        <v>0</v>
      </c>
      <c r="U250" s="30">
        <f t="shared" si="16"/>
        <v>0</v>
      </c>
    </row>
    <row r="251" spans="1:21" ht="18" hidden="1" customHeight="1">
      <c r="A251" s="24">
        <v>103100361</v>
      </c>
      <c r="B251" s="23">
        <f t="shared" si="18"/>
        <v>400</v>
      </c>
      <c r="C251" s="23" t="s">
        <v>59</v>
      </c>
      <c r="D251" s="23">
        <f>'ROSALPI '!T268</f>
        <v>0</v>
      </c>
      <c r="E251" s="23" t="s">
        <v>58</v>
      </c>
      <c r="F251" s="23" t="s">
        <v>57</v>
      </c>
      <c r="G251" s="23">
        <f>ZAMORA!U270</f>
        <v>200</v>
      </c>
      <c r="H251" s="23" t="s">
        <v>58</v>
      </c>
      <c r="I251" s="23" t="s">
        <v>60</v>
      </c>
      <c r="J251" s="23">
        <f>PARIS!T270</f>
        <v>200</v>
      </c>
      <c r="K251" s="22" t="str">
        <f t="shared" si="17"/>
        <v>R0-Z200-P200</v>
      </c>
      <c r="L251" s="22"/>
      <c r="M251" s="22" t="s">
        <v>98</v>
      </c>
      <c r="N251" s="17" t="s">
        <v>44</v>
      </c>
      <c r="O251" s="18" t="s">
        <v>521</v>
      </c>
      <c r="P251" s="33">
        <v>255</v>
      </c>
      <c r="Q251" s="18">
        <f>'ROSALPI '!V268</f>
        <v>0</v>
      </c>
      <c r="R251" s="18">
        <f>ZAMORA!W270</f>
        <v>200</v>
      </c>
      <c r="S251" s="18">
        <f>PARIS!V270</f>
        <v>200</v>
      </c>
      <c r="T251" s="45">
        <f t="shared" si="15"/>
        <v>400</v>
      </c>
      <c r="U251" s="30">
        <f t="shared" si="16"/>
        <v>102000</v>
      </c>
    </row>
    <row r="252" spans="1:21" ht="18" hidden="1" customHeight="1">
      <c r="A252" s="24">
        <v>103100363</v>
      </c>
      <c r="B252" s="23">
        <f t="shared" si="18"/>
        <v>0</v>
      </c>
      <c r="C252" s="23" t="s">
        <v>59</v>
      </c>
      <c r="D252" s="23">
        <f>'ROSALPI '!T269</f>
        <v>0</v>
      </c>
      <c r="E252" s="23" t="s">
        <v>58</v>
      </c>
      <c r="F252" s="23" t="s">
        <v>57</v>
      </c>
      <c r="G252" s="23">
        <f>ZAMORA!U271</f>
        <v>0</v>
      </c>
      <c r="H252" s="23" t="s">
        <v>58</v>
      </c>
      <c r="I252" s="23" t="s">
        <v>60</v>
      </c>
      <c r="J252" s="23">
        <f>PARIS!T271</f>
        <v>0</v>
      </c>
      <c r="K252" s="22" t="str">
        <f t="shared" si="17"/>
        <v>R0-Z0-P0</v>
      </c>
      <c r="L252" s="22"/>
      <c r="M252" s="56" t="s">
        <v>288</v>
      </c>
      <c r="N252" s="17" t="s">
        <v>428</v>
      </c>
      <c r="O252" s="18" t="s">
        <v>522</v>
      </c>
      <c r="P252" s="33">
        <v>7200</v>
      </c>
      <c r="Q252" s="18">
        <f>'ROSALPI '!V269</f>
        <v>0</v>
      </c>
      <c r="R252" s="18">
        <f>ZAMORA!W271</f>
        <v>0</v>
      </c>
      <c r="S252" s="18">
        <f>PARIS!V271</f>
        <v>0</v>
      </c>
      <c r="T252" s="45">
        <f t="shared" si="15"/>
        <v>0</v>
      </c>
      <c r="U252" s="30">
        <f t="shared" si="16"/>
        <v>0</v>
      </c>
    </row>
    <row r="253" spans="1:21" ht="18" hidden="1" customHeight="1">
      <c r="A253" s="24">
        <v>103100365</v>
      </c>
      <c r="B253" s="23">
        <f t="shared" si="18"/>
        <v>0</v>
      </c>
      <c r="C253" s="23" t="s">
        <v>59</v>
      </c>
      <c r="D253" s="23">
        <f>'ROSALPI '!T270</f>
        <v>0</v>
      </c>
      <c r="E253" s="23" t="s">
        <v>58</v>
      </c>
      <c r="F253" s="23" t="s">
        <v>57</v>
      </c>
      <c r="G253" s="23">
        <f>ZAMORA!U272</f>
        <v>0</v>
      </c>
      <c r="H253" s="23" t="s">
        <v>58</v>
      </c>
      <c r="I253" s="23" t="s">
        <v>60</v>
      </c>
      <c r="J253" s="23">
        <f>PARIS!T272</f>
        <v>0</v>
      </c>
      <c r="K253" s="22" t="str">
        <f t="shared" si="17"/>
        <v>R0-Z0-P0</v>
      </c>
      <c r="L253" s="22"/>
      <c r="M253" s="22" t="s">
        <v>269</v>
      </c>
      <c r="N253" s="17" t="s">
        <v>44</v>
      </c>
      <c r="O253" s="18" t="s">
        <v>520</v>
      </c>
      <c r="P253" s="33">
        <v>18480</v>
      </c>
      <c r="Q253" s="18">
        <f>'ROSALPI '!V270</f>
        <v>0</v>
      </c>
      <c r="R253" s="18">
        <f>ZAMORA!W272</f>
        <v>0</v>
      </c>
      <c r="S253" s="18">
        <f>PARIS!V272</f>
        <v>0</v>
      </c>
      <c r="T253" s="45">
        <f t="shared" si="15"/>
        <v>0</v>
      </c>
      <c r="U253" s="30">
        <v>0</v>
      </c>
    </row>
    <row r="254" spans="1:21" ht="18" hidden="1" customHeight="1">
      <c r="A254" s="24">
        <v>103100366</v>
      </c>
      <c r="B254" s="23">
        <f t="shared" si="18"/>
        <v>0</v>
      </c>
      <c r="C254" s="23" t="s">
        <v>59</v>
      </c>
      <c r="D254" s="23">
        <f>'ROSALPI '!T271</f>
        <v>0</v>
      </c>
      <c r="E254" s="23" t="s">
        <v>58</v>
      </c>
      <c r="F254" s="23" t="s">
        <v>57</v>
      </c>
      <c r="G254" s="23">
        <f>ZAMORA!U273</f>
        <v>0</v>
      </c>
      <c r="H254" s="23" t="s">
        <v>58</v>
      </c>
      <c r="I254" s="23" t="s">
        <v>60</v>
      </c>
      <c r="J254" s="23">
        <f>PARIS!T273</f>
        <v>0</v>
      </c>
      <c r="K254" s="22" t="str">
        <f t="shared" si="17"/>
        <v>R0-Z0-P0</v>
      </c>
      <c r="L254" s="22"/>
      <c r="M254" s="22" t="s">
        <v>268</v>
      </c>
      <c r="N254" s="18" t="s">
        <v>44</v>
      </c>
      <c r="O254" s="18" t="s">
        <v>520</v>
      </c>
      <c r="P254" s="33">
        <v>46200</v>
      </c>
      <c r="Q254" s="18">
        <f>'ROSALPI '!V271</f>
        <v>0</v>
      </c>
      <c r="R254" s="18">
        <f>ZAMORA!W273</f>
        <v>0</v>
      </c>
      <c r="S254" s="18">
        <f>PARIS!V273</f>
        <v>0</v>
      </c>
      <c r="T254" s="45">
        <f t="shared" si="15"/>
        <v>0</v>
      </c>
      <c r="U254" s="30">
        <v>0</v>
      </c>
    </row>
    <row r="255" spans="1:21" ht="18" hidden="1" customHeight="1">
      <c r="A255" s="24">
        <v>103100367</v>
      </c>
      <c r="B255" s="23">
        <f t="shared" si="18"/>
        <v>0</v>
      </c>
      <c r="C255" s="23" t="s">
        <v>59</v>
      </c>
      <c r="D255" s="23">
        <f>'ROSALPI '!T272</f>
        <v>0</v>
      </c>
      <c r="E255" s="23" t="s">
        <v>58</v>
      </c>
      <c r="F255" s="23" t="s">
        <v>57</v>
      </c>
      <c r="G255" s="23">
        <f>ZAMORA!U274</f>
        <v>0</v>
      </c>
      <c r="H255" s="23" t="s">
        <v>58</v>
      </c>
      <c r="I255" s="23" t="s">
        <v>60</v>
      </c>
      <c r="J255" s="23">
        <f>PARIS!T274</f>
        <v>0</v>
      </c>
      <c r="K255" s="22" t="str">
        <f t="shared" si="17"/>
        <v>R0-Z0-P0</v>
      </c>
      <c r="L255" s="22"/>
      <c r="M255" s="22" t="s">
        <v>99</v>
      </c>
      <c r="N255" s="16" t="s">
        <v>44</v>
      </c>
      <c r="O255" s="18" t="s">
        <v>522</v>
      </c>
      <c r="P255" s="33">
        <v>206</v>
      </c>
      <c r="Q255" s="18">
        <f>'ROSALPI '!V272</f>
        <v>0</v>
      </c>
      <c r="R255" s="18">
        <f>ZAMORA!W274</f>
        <v>0</v>
      </c>
      <c r="S255" s="18">
        <f>PARIS!V274</f>
        <v>0</v>
      </c>
      <c r="T255" s="45">
        <f t="shared" si="15"/>
        <v>0</v>
      </c>
      <c r="U255" s="30">
        <f t="shared" si="16"/>
        <v>0</v>
      </c>
    </row>
    <row r="256" spans="1:21" ht="18" hidden="1" customHeight="1">
      <c r="A256" s="24">
        <v>103100371</v>
      </c>
      <c r="B256" s="23">
        <f t="shared" si="18"/>
        <v>11000</v>
      </c>
      <c r="C256" s="23" t="s">
        <v>59</v>
      </c>
      <c r="D256" s="23">
        <f>'ROSALPI '!T273</f>
        <v>0</v>
      </c>
      <c r="E256" s="23" t="s">
        <v>58</v>
      </c>
      <c r="F256" s="23" t="s">
        <v>57</v>
      </c>
      <c r="G256" s="23">
        <f>ZAMORA!U275</f>
        <v>3000</v>
      </c>
      <c r="H256" s="23" t="s">
        <v>58</v>
      </c>
      <c r="I256" s="23" t="s">
        <v>60</v>
      </c>
      <c r="J256" s="23">
        <f>PARIS!T275</f>
        <v>8000</v>
      </c>
      <c r="K256" s="22" t="str">
        <f t="shared" si="17"/>
        <v>R0-Z3000-P8000</v>
      </c>
      <c r="L256" s="22"/>
      <c r="M256" s="22" t="s">
        <v>229</v>
      </c>
      <c r="N256" s="17" t="s">
        <v>44</v>
      </c>
      <c r="O256" s="18" t="s">
        <v>521</v>
      </c>
      <c r="P256" s="33">
        <v>68</v>
      </c>
      <c r="Q256" s="18">
        <f>'ROSALPI '!V273</f>
        <v>0</v>
      </c>
      <c r="R256" s="18">
        <f>ZAMORA!W275</f>
        <v>3000</v>
      </c>
      <c r="S256" s="18">
        <f>PARIS!V275</f>
        <v>8000</v>
      </c>
      <c r="T256" s="45">
        <f t="shared" si="15"/>
        <v>11000</v>
      </c>
      <c r="U256" s="30">
        <f t="shared" si="16"/>
        <v>748000</v>
      </c>
    </row>
    <row r="257" spans="1:21" ht="18" hidden="1" customHeight="1">
      <c r="A257" s="24">
        <v>103100372</v>
      </c>
      <c r="B257" s="23">
        <f t="shared" si="18"/>
        <v>0</v>
      </c>
      <c r="C257" s="23" t="s">
        <v>59</v>
      </c>
      <c r="D257" s="23">
        <f>'ROSALPI '!T274</f>
        <v>0</v>
      </c>
      <c r="E257" s="23" t="s">
        <v>58</v>
      </c>
      <c r="F257" s="23" t="s">
        <v>57</v>
      </c>
      <c r="G257" s="23">
        <f>ZAMORA!U276</f>
        <v>0</v>
      </c>
      <c r="H257" s="23" t="s">
        <v>58</v>
      </c>
      <c r="I257" s="23" t="s">
        <v>60</v>
      </c>
      <c r="J257" s="23">
        <f>PARIS!T276</f>
        <v>0</v>
      </c>
      <c r="K257" s="22" t="str">
        <f t="shared" si="17"/>
        <v>R0-Z0-P0</v>
      </c>
      <c r="L257" s="22"/>
      <c r="M257" s="22" t="s">
        <v>515</v>
      </c>
      <c r="N257" s="16" t="s">
        <v>12</v>
      </c>
      <c r="O257" s="18" t="s">
        <v>521</v>
      </c>
      <c r="P257" s="33">
        <v>2380</v>
      </c>
      <c r="Q257" s="18">
        <f>'ROSALPI '!V274</f>
        <v>0</v>
      </c>
      <c r="R257" s="18">
        <f>ZAMORA!W276</f>
        <v>0</v>
      </c>
      <c r="S257" s="18">
        <f>PARIS!V276</f>
        <v>0</v>
      </c>
      <c r="T257" s="45">
        <f t="shared" si="15"/>
        <v>0</v>
      </c>
      <c r="U257" s="30">
        <f t="shared" si="16"/>
        <v>0</v>
      </c>
    </row>
    <row r="258" spans="1:21" ht="18" hidden="1" customHeight="1">
      <c r="A258" s="26">
        <v>103100373</v>
      </c>
      <c r="B258" s="23">
        <f t="shared" si="18"/>
        <v>0</v>
      </c>
      <c r="C258" s="27" t="s">
        <v>59</v>
      </c>
      <c r="D258" s="23">
        <f>'ROSALPI '!T275</f>
        <v>0</v>
      </c>
      <c r="E258" s="27" t="s">
        <v>58</v>
      </c>
      <c r="F258" s="27" t="s">
        <v>57</v>
      </c>
      <c r="G258" s="23">
        <f>ZAMORA!U277</f>
        <v>0</v>
      </c>
      <c r="H258" s="27" t="s">
        <v>58</v>
      </c>
      <c r="I258" s="27" t="s">
        <v>60</v>
      </c>
      <c r="J258" s="23">
        <f>PARIS!T277</f>
        <v>0</v>
      </c>
      <c r="K258" s="22" t="str">
        <f t="shared" si="17"/>
        <v>R0-Z0-P0</v>
      </c>
      <c r="L258" s="22"/>
      <c r="M258" s="22" t="s">
        <v>54</v>
      </c>
      <c r="N258" s="17" t="s">
        <v>44</v>
      </c>
      <c r="O258" s="18" t="s">
        <v>522</v>
      </c>
      <c r="P258" s="33">
        <v>1727</v>
      </c>
      <c r="Q258" s="18">
        <f>'ROSALPI '!V275</f>
        <v>0</v>
      </c>
      <c r="R258" s="18">
        <f>ZAMORA!W277</f>
        <v>0</v>
      </c>
      <c r="S258" s="18">
        <f>PARIS!V277</f>
        <v>0</v>
      </c>
      <c r="T258" s="45">
        <f t="shared" si="15"/>
        <v>0</v>
      </c>
      <c r="U258" s="30">
        <f t="shared" si="16"/>
        <v>0</v>
      </c>
    </row>
    <row r="259" spans="1:21" ht="18" hidden="1" customHeight="1">
      <c r="A259" s="24">
        <v>103100374</v>
      </c>
      <c r="B259" s="23">
        <f t="shared" si="18"/>
        <v>0</v>
      </c>
      <c r="C259" s="23" t="s">
        <v>59</v>
      </c>
      <c r="D259" s="23">
        <f>'ROSALPI '!T276</f>
        <v>0</v>
      </c>
      <c r="E259" s="23" t="s">
        <v>58</v>
      </c>
      <c r="F259" s="23" t="s">
        <v>57</v>
      </c>
      <c r="G259" s="23">
        <f>ZAMORA!U278</f>
        <v>0</v>
      </c>
      <c r="H259" s="23" t="s">
        <v>58</v>
      </c>
      <c r="I259" s="23" t="s">
        <v>60</v>
      </c>
      <c r="J259" s="23">
        <f>PARIS!T278</f>
        <v>0</v>
      </c>
      <c r="K259" s="22" t="str">
        <f t="shared" si="17"/>
        <v>R0-Z0-P0</v>
      </c>
      <c r="L259" s="22" t="s">
        <v>68</v>
      </c>
      <c r="M259" s="22" t="s">
        <v>248</v>
      </c>
      <c r="N259" s="17" t="s">
        <v>44</v>
      </c>
      <c r="O259" s="18" t="s">
        <v>522</v>
      </c>
      <c r="P259" s="33">
        <v>2285</v>
      </c>
      <c r="Q259" s="18">
        <f>'ROSALPI '!V276</f>
        <v>0</v>
      </c>
      <c r="R259" s="18">
        <f>ZAMORA!W278</f>
        <v>0</v>
      </c>
      <c r="S259" s="18">
        <f>PARIS!V278</f>
        <v>0</v>
      </c>
      <c r="T259" s="45">
        <f t="shared" si="15"/>
        <v>0</v>
      </c>
      <c r="U259" s="30">
        <v>0</v>
      </c>
    </row>
    <row r="260" spans="1:21" ht="18" hidden="1" customHeight="1">
      <c r="A260" s="24">
        <v>103100378</v>
      </c>
      <c r="B260" s="23">
        <f t="shared" si="18"/>
        <v>0</v>
      </c>
      <c r="C260" s="23" t="s">
        <v>59</v>
      </c>
      <c r="D260" s="23">
        <f>'ROSALPI '!T277</f>
        <v>0</v>
      </c>
      <c r="E260" s="23" t="s">
        <v>58</v>
      </c>
      <c r="F260" s="23" t="s">
        <v>57</v>
      </c>
      <c r="G260" s="23">
        <f>ZAMORA!U279</f>
        <v>0</v>
      </c>
      <c r="H260" s="23" t="s">
        <v>58</v>
      </c>
      <c r="I260" s="23" t="s">
        <v>60</v>
      </c>
      <c r="J260" s="23">
        <f>PARIS!T279</f>
        <v>0</v>
      </c>
      <c r="K260" s="22" t="str">
        <f t="shared" si="17"/>
        <v>R0-Z0-P0</v>
      </c>
      <c r="L260" s="22"/>
      <c r="M260" s="22" t="s">
        <v>458</v>
      </c>
      <c r="N260" s="16" t="s">
        <v>44</v>
      </c>
      <c r="O260" s="18" t="e">
        <v>#N/A</v>
      </c>
      <c r="P260" s="33" t="e">
        <v>#N/A</v>
      </c>
      <c r="Q260" s="18">
        <f>'ROSALPI '!V277</f>
        <v>0</v>
      </c>
      <c r="R260" s="18">
        <f>ZAMORA!W279</f>
        <v>0</v>
      </c>
      <c r="S260" s="18">
        <f>PARIS!V279</f>
        <v>0</v>
      </c>
      <c r="T260" s="45">
        <f t="shared" ref="T260:T324" si="19">Q260+R260+S260</f>
        <v>0</v>
      </c>
      <c r="U260" s="30">
        <v>0</v>
      </c>
    </row>
    <row r="261" spans="1:21" ht="18" hidden="1" customHeight="1">
      <c r="A261" s="24">
        <v>103100379</v>
      </c>
      <c r="B261" s="23">
        <f t="shared" si="18"/>
        <v>0</v>
      </c>
      <c r="C261" s="23" t="s">
        <v>59</v>
      </c>
      <c r="D261" s="23">
        <f>'ROSALPI '!T278</f>
        <v>0</v>
      </c>
      <c r="E261" s="23" t="s">
        <v>58</v>
      </c>
      <c r="F261" s="23" t="s">
        <v>57</v>
      </c>
      <c r="G261" s="23">
        <f>ZAMORA!U280</f>
        <v>0</v>
      </c>
      <c r="H261" s="23" t="s">
        <v>58</v>
      </c>
      <c r="I261" s="23" t="s">
        <v>60</v>
      </c>
      <c r="J261" s="23">
        <f>PARIS!T280</f>
        <v>0</v>
      </c>
      <c r="K261" s="22" t="str">
        <f t="shared" ref="K261:K325" si="20">CONCATENATE(C261,D261,E261,F261,G261,H261,I261,J261)</f>
        <v>R0-Z0-P0</v>
      </c>
      <c r="L261" s="22"/>
      <c r="M261" s="22" t="s">
        <v>69</v>
      </c>
      <c r="N261" s="16" t="s">
        <v>44</v>
      </c>
      <c r="O261" s="18" t="e">
        <v>#N/A</v>
      </c>
      <c r="P261" s="33" t="e">
        <v>#N/A</v>
      </c>
      <c r="Q261" s="18">
        <f>'ROSALPI '!V278</f>
        <v>0</v>
      </c>
      <c r="R261" s="18">
        <f>ZAMORA!W280</f>
        <v>0</v>
      </c>
      <c r="S261" s="18">
        <f>PARIS!V280</f>
        <v>0</v>
      </c>
      <c r="T261" s="45">
        <f t="shared" si="19"/>
        <v>0</v>
      </c>
      <c r="U261" s="30">
        <v>0</v>
      </c>
    </row>
    <row r="262" spans="1:21" ht="18" hidden="1" customHeight="1">
      <c r="A262" s="24">
        <v>103100390</v>
      </c>
      <c r="B262" s="23">
        <f t="shared" si="18"/>
        <v>0</v>
      </c>
      <c r="C262" s="23" t="s">
        <v>59</v>
      </c>
      <c r="D262" s="23">
        <f>'ROSALPI '!T279</f>
        <v>0</v>
      </c>
      <c r="E262" s="23" t="s">
        <v>58</v>
      </c>
      <c r="F262" s="23" t="s">
        <v>57</v>
      </c>
      <c r="G262" s="23">
        <f>ZAMORA!U281</f>
        <v>0</v>
      </c>
      <c r="H262" s="23" t="s">
        <v>58</v>
      </c>
      <c r="I262" s="23" t="s">
        <v>60</v>
      </c>
      <c r="J262" s="23">
        <f>PARIS!T281</f>
        <v>0</v>
      </c>
      <c r="K262" s="22" t="str">
        <f t="shared" si="20"/>
        <v>R0-Z0-P0</v>
      </c>
      <c r="L262" s="22"/>
      <c r="M262" s="22" t="s">
        <v>180</v>
      </c>
      <c r="N262" s="17" t="s">
        <v>431</v>
      </c>
      <c r="O262" s="18" t="s">
        <v>520</v>
      </c>
      <c r="P262" s="33">
        <v>6649</v>
      </c>
      <c r="Q262" s="18">
        <f>'ROSALPI '!V279</f>
        <v>0</v>
      </c>
      <c r="R262" s="18">
        <f>ZAMORA!W281</f>
        <v>0</v>
      </c>
      <c r="S262" s="18">
        <f>PARIS!V281</f>
        <v>0</v>
      </c>
      <c r="T262" s="45">
        <f t="shared" si="19"/>
        <v>0</v>
      </c>
      <c r="U262" s="30">
        <f t="shared" ref="U262:U324" si="21">P262*T262</f>
        <v>0</v>
      </c>
    </row>
    <row r="263" spans="1:21" ht="18" hidden="1" customHeight="1">
      <c r="A263" s="24">
        <v>103100391</v>
      </c>
      <c r="B263" s="23">
        <f t="shared" si="18"/>
        <v>0</v>
      </c>
      <c r="C263" s="23" t="s">
        <v>59</v>
      </c>
      <c r="D263" s="23">
        <f>'ROSALPI '!T280</f>
        <v>0</v>
      </c>
      <c r="E263" s="23" t="s">
        <v>58</v>
      </c>
      <c r="F263" s="23" t="s">
        <v>57</v>
      </c>
      <c r="G263" s="23">
        <f>ZAMORA!U282</f>
        <v>0</v>
      </c>
      <c r="H263" s="23" t="s">
        <v>58</v>
      </c>
      <c r="I263" s="23" t="s">
        <v>60</v>
      </c>
      <c r="J263" s="23">
        <f>PARIS!T282</f>
        <v>0</v>
      </c>
      <c r="K263" s="22" t="str">
        <f t="shared" si="20"/>
        <v>R0-Z0-P0</v>
      </c>
      <c r="L263" s="22"/>
      <c r="M263" s="22" t="s">
        <v>312</v>
      </c>
      <c r="N263" s="17" t="s">
        <v>431</v>
      </c>
      <c r="O263" s="18" t="s">
        <v>522</v>
      </c>
      <c r="P263" s="33">
        <v>3641</v>
      </c>
      <c r="Q263" s="18">
        <f>'ROSALPI '!V280</f>
        <v>0</v>
      </c>
      <c r="R263" s="18">
        <f>ZAMORA!W282</f>
        <v>0</v>
      </c>
      <c r="S263" s="18">
        <f>PARIS!V282</f>
        <v>0</v>
      </c>
      <c r="T263" s="45">
        <f t="shared" si="19"/>
        <v>0</v>
      </c>
      <c r="U263" s="30">
        <f t="shared" si="21"/>
        <v>0</v>
      </c>
    </row>
    <row r="264" spans="1:21" ht="18" hidden="1" customHeight="1">
      <c r="A264" s="26">
        <v>103100392</v>
      </c>
      <c r="B264" s="23">
        <f t="shared" si="18"/>
        <v>0</v>
      </c>
      <c r="C264" s="27" t="s">
        <v>59</v>
      </c>
      <c r="D264" s="23">
        <f>'ROSALPI '!T281</f>
        <v>0</v>
      </c>
      <c r="E264" s="27" t="s">
        <v>58</v>
      </c>
      <c r="F264" s="27" t="s">
        <v>57</v>
      </c>
      <c r="G264" s="23">
        <f>ZAMORA!U283</f>
        <v>0</v>
      </c>
      <c r="H264" s="27" t="s">
        <v>58</v>
      </c>
      <c r="I264" s="27" t="s">
        <v>60</v>
      </c>
      <c r="J264" s="23">
        <f>PARIS!T283</f>
        <v>0</v>
      </c>
      <c r="K264" s="22" t="str">
        <f t="shared" si="20"/>
        <v>R0-Z0-P0</v>
      </c>
      <c r="L264" s="22"/>
      <c r="M264" s="22" t="s">
        <v>189</v>
      </c>
      <c r="N264" s="17" t="s">
        <v>44</v>
      </c>
      <c r="O264" s="18" t="s">
        <v>520</v>
      </c>
      <c r="P264" s="33">
        <v>3080</v>
      </c>
      <c r="Q264" s="18">
        <f>'ROSALPI '!V281</f>
        <v>0</v>
      </c>
      <c r="R264" s="18">
        <f>ZAMORA!W283</f>
        <v>0</v>
      </c>
      <c r="S264" s="18">
        <f>PARIS!V283</f>
        <v>0</v>
      </c>
      <c r="T264" s="45">
        <f t="shared" si="19"/>
        <v>0</v>
      </c>
      <c r="U264" s="30">
        <v>0</v>
      </c>
    </row>
    <row r="265" spans="1:21" ht="18" hidden="1" customHeight="1">
      <c r="A265" s="24">
        <v>103100399</v>
      </c>
      <c r="B265" s="23">
        <f t="shared" si="18"/>
        <v>0</v>
      </c>
      <c r="C265" s="23" t="s">
        <v>59</v>
      </c>
      <c r="D265" s="23">
        <f>'ROSALPI '!T282</f>
        <v>0</v>
      </c>
      <c r="E265" s="23" t="s">
        <v>58</v>
      </c>
      <c r="F265" s="23" t="s">
        <v>57</v>
      </c>
      <c r="G265" s="23">
        <f>ZAMORA!U284</f>
        <v>0</v>
      </c>
      <c r="H265" s="23" t="s">
        <v>58</v>
      </c>
      <c r="I265" s="23" t="s">
        <v>60</v>
      </c>
      <c r="J265" s="23">
        <f>PARIS!T284</f>
        <v>0</v>
      </c>
      <c r="K265" s="22" t="str">
        <f t="shared" si="20"/>
        <v>R0-Z0-P0</v>
      </c>
      <c r="L265" s="22"/>
      <c r="M265" s="22" t="s">
        <v>403</v>
      </c>
      <c r="N265" s="17" t="s">
        <v>22</v>
      </c>
      <c r="O265" s="18" t="e">
        <v>#N/A</v>
      </c>
      <c r="P265" s="33" t="e">
        <v>#N/A</v>
      </c>
      <c r="Q265" s="18">
        <f>'ROSALPI '!V282</f>
        <v>0</v>
      </c>
      <c r="R265" s="18">
        <f>ZAMORA!W284</f>
        <v>0</v>
      </c>
      <c r="S265" s="18">
        <f>PARIS!V284</f>
        <v>0</v>
      </c>
      <c r="T265" s="45">
        <f t="shared" si="19"/>
        <v>0</v>
      </c>
      <c r="U265" s="30">
        <v>0</v>
      </c>
    </row>
    <row r="266" spans="1:21" ht="18" hidden="1" customHeight="1">
      <c r="A266" s="24">
        <v>103100395</v>
      </c>
      <c r="B266" s="23">
        <f t="shared" si="18"/>
        <v>0</v>
      </c>
      <c r="C266" s="23" t="s">
        <v>59</v>
      </c>
      <c r="D266" s="23">
        <f>'ROSALPI '!T283</f>
        <v>0</v>
      </c>
      <c r="E266" s="23" t="s">
        <v>58</v>
      </c>
      <c r="F266" s="23" t="s">
        <v>57</v>
      </c>
      <c r="G266" s="23">
        <f>ZAMORA!U285</f>
        <v>0</v>
      </c>
      <c r="H266" s="23" t="s">
        <v>58</v>
      </c>
      <c r="I266" s="23" t="s">
        <v>60</v>
      </c>
      <c r="J266" s="23">
        <f>PARIS!T285</f>
        <v>0</v>
      </c>
      <c r="K266" s="22" t="str">
        <f t="shared" si="20"/>
        <v>R0-Z0-P0</v>
      </c>
      <c r="L266" s="22"/>
      <c r="M266" s="56" t="s">
        <v>250</v>
      </c>
      <c r="N266" s="16" t="s">
        <v>44</v>
      </c>
      <c r="O266" s="18" t="s">
        <v>523</v>
      </c>
      <c r="P266" s="33">
        <v>2027</v>
      </c>
      <c r="Q266" s="18">
        <f>'ROSALPI '!V283</f>
        <v>0</v>
      </c>
      <c r="R266" s="18">
        <f>ZAMORA!W285</f>
        <v>0</v>
      </c>
      <c r="S266" s="18">
        <f>PARIS!V285</f>
        <v>0</v>
      </c>
      <c r="T266" s="45">
        <f t="shared" si="19"/>
        <v>0</v>
      </c>
      <c r="U266" s="30">
        <f t="shared" si="21"/>
        <v>0</v>
      </c>
    </row>
    <row r="267" spans="1:21" ht="18" hidden="1" customHeight="1">
      <c r="A267" s="24">
        <v>103100396</v>
      </c>
      <c r="B267" s="23">
        <f t="shared" si="18"/>
        <v>70</v>
      </c>
      <c r="C267" s="23" t="s">
        <v>59</v>
      </c>
      <c r="D267" s="23">
        <f>'ROSALPI '!T284</f>
        <v>0</v>
      </c>
      <c r="E267" s="23" t="s">
        <v>58</v>
      </c>
      <c r="F267" s="23" t="s">
        <v>57</v>
      </c>
      <c r="G267" s="23">
        <f>ZAMORA!U286</f>
        <v>60</v>
      </c>
      <c r="H267" s="23" t="s">
        <v>58</v>
      </c>
      <c r="I267" s="23" t="s">
        <v>60</v>
      </c>
      <c r="J267" s="23">
        <f>PARIS!T286</f>
        <v>10</v>
      </c>
      <c r="K267" s="22" t="str">
        <f t="shared" si="20"/>
        <v>R0-Z60-P10</v>
      </c>
      <c r="L267" s="22"/>
      <c r="M267" s="22" t="s">
        <v>249</v>
      </c>
      <c r="N267" s="17" t="s">
        <v>44</v>
      </c>
      <c r="O267" s="18" t="s">
        <v>521</v>
      </c>
      <c r="P267" s="33">
        <v>3039</v>
      </c>
      <c r="Q267" s="18">
        <f>'ROSALPI '!V284</f>
        <v>0</v>
      </c>
      <c r="R267" s="18">
        <f>ZAMORA!W286</f>
        <v>60</v>
      </c>
      <c r="S267" s="18">
        <f>PARIS!V286</f>
        <v>10</v>
      </c>
      <c r="T267" s="45">
        <f t="shared" si="19"/>
        <v>70</v>
      </c>
      <c r="U267" s="30">
        <f t="shared" si="21"/>
        <v>212730</v>
      </c>
    </row>
    <row r="268" spans="1:21" ht="18" hidden="1" customHeight="1">
      <c r="A268" s="24">
        <v>103100397</v>
      </c>
      <c r="B268" s="23">
        <f t="shared" si="18"/>
        <v>0</v>
      </c>
      <c r="C268" s="23" t="s">
        <v>59</v>
      </c>
      <c r="D268" s="23">
        <f>'ROSALPI '!T285</f>
        <v>0</v>
      </c>
      <c r="E268" s="23" t="s">
        <v>58</v>
      </c>
      <c r="F268" s="23" t="s">
        <v>57</v>
      </c>
      <c r="G268" s="23">
        <f>ZAMORA!U287</f>
        <v>0</v>
      </c>
      <c r="H268" s="23" t="s">
        <v>58</v>
      </c>
      <c r="I268" s="23" t="s">
        <v>60</v>
      </c>
      <c r="J268" s="23">
        <f>PARIS!T287</f>
        <v>0</v>
      </c>
      <c r="K268" s="22" t="str">
        <f t="shared" si="20"/>
        <v>R0-Z0-P0</v>
      </c>
      <c r="L268" s="22"/>
      <c r="M268" s="22" t="s">
        <v>251</v>
      </c>
      <c r="N268" s="17" t="s">
        <v>44</v>
      </c>
      <c r="O268" s="18" t="s">
        <v>520</v>
      </c>
      <c r="P268" s="33">
        <v>2310</v>
      </c>
      <c r="Q268" s="18">
        <f>'ROSALPI '!V285</f>
        <v>0</v>
      </c>
      <c r="R268" s="18">
        <f>ZAMORA!W287</f>
        <v>0</v>
      </c>
      <c r="S268" s="18">
        <f>PARIS!V287</f>
        <v>0</v>
      </c>
      <c r="T268" s="45">
        <f t="shared" si="19"/>
        <v>0</v>
      </c>
      <c r="U268" s="30">
        <v>0</v>
      </c>
    </row>
    <row r="269" spans="1:21" ht="18" hidden="1" customHeight="1">
      <c r="A269" s="24">
        <v>103100398</v>
      </c>
      <c r="B269" s="23">
        <f t="shared" si="18"/>
        <v>0</v>
      </c>
      <c r="C269" s="23" t="s">
        <v>59</v>
      </c>
      <c r="D269" s="23">
        <f>'ROSALPI '!T286</f>
        <v>0</v>
      </c>
      <c r="E269" s="23" t="s">
        <v>58</v>
      </c>
      <c r="F269" s="23" t="s">
        <v>57</v>
      </c>
      <c r="G269" s="23">
        <f>ZAMORA!U288</f>
        <v>0</v>
      </c>
      <c r="H269" s="23" t="s">
        <v>58</v>
      </c>
      <c r="I269" s="23" t="s">
        <v>60</v>
      </c>
      <c r="J269" s="23">
        <f>PARIS!T288</f>
        <v>0</v>
      </c>
      <c r="K269" s="22" t="str">
        <f t="shared" si="20"/>
        <v>R0-Z0-P0</v>
      </c>
      <c r="L269" s="22"/>
      <c r="M269" s="22" t="s">
        <v>252</v>
      </c>
      <c r="N269" s="17" t="s">
        <v>44</v>
      </c>
      <c r="O269" s="18" t="s">
        <v>522</v>
      </c>
      <c r="P269" s="33">
        <v>6847</v>
      </c>
      <c r="Q269" s="18">
        <f>'ROSALPI '!V286</f>
        <v>0</v>
      </c>
      <c r="R269" s="18">
        <f>ZAMORA!W288</f>
        <v>0</v>
      </c>
      <c r="S269" s="18">
        <f>PARIS!V288</f>
        <v>0</v>
      </c>
      <c r="T269" s="45">
        <f t="shared" si="19"/>
        <v>0</v>
      </c>
      <c r="U269" s="30">
        <v>0</v>
      </c>
    </row>
    <row r="270" spans="1:21" ht="18" hidden="1" customHeight="1">
      <c r="A270" s="24">
        <v>103100400</v>
      </c>
      <c r="B270" s="23">
        <f t="shared" si="18"/>
        <v>0</v>
      </c>
      <c r="C270" s="23" t="s">
        <v>59</v>
      </c>
      <c r="D270" s="23">
        <f>'ROSALPI '!T287</f>
        <v>0</v>
      </c>
      <c r="E270" s="23" t="s">
        <v>58</v>
      </c>
      <c r="F270" s="23" t="s">
        <v>57</v>
      </c>
      <c r="G270" s="23">
        <f>ZAMORA!U289</f>
        <v>0</v>
      </c>
      <c r="H270" s="23" t="s">
        <v>58</v>
      </c>
      <c r="I270" s="23" t="s">
        <v>60</v>
      </c>
      <c r="J270" s="23">
        <f>PARIS!T289</f>
        <v>0</v>
      </c>
      <c r="K270" s="22" t="str">
        <f t="shared" si="20"/>
        <v>R0-Z0-P0</v>
      </c>
      <c r="L270" s="22"/>
      <c r="M270" s="22" t="s">
        <v>338</v>
      </c>
      <c r="N270" s="17" t="s">
        <v>44</v>
      </c>
      <c r="O270" s="18" t="s">
        <v>522</v>
      </c>
      <c r="P270" s="33">
        <v>5282</v>
      </c>
      <c r="Q270" s="18">
        <f>'ROSALPI '!V287</f>
        <v>0</v>
      </c>
      <c r="R270" s="18">
        <f>ZAMORA!W289</f>
        <v>0</v>
      </c>
      <c r="S270" s="18">
        <f>PARIS!V289</f>
        <v>0</v>
      </c>
      <c r="T270" s="45">
        <f t="shared" si="19"/>
        <v>0</v>
      </c>
      <c r="U270" s="30">
        <v>0</v>
      </c>
    </row>
    <row r="271" spans="1:21" ht="18" hidden="1" customHeight="1">
      <c r="A271" s="24">
        <v>103100401</v>
      </c>
      <c r="B271" s="23">
        <f t="shared" si="18"/>
        <v>0</v>
      </c>
      <c r="C271" s="23" t="s">
        <v>59</v>
      </c>
      <c r="D271" s="23">
        <f>'ROSALPI '!T288</f>
        <v>0</v>
      </c>
      <c r="E271" s="23" t="s">
        <v>58</v>
      </c>
      <c r="F271" s="23" t="s">
        <v>57</v>
      </c>
      <c r="G271" s="23">
        <f>ZAMORA!U290</f>
        <v>0</v>
      </c>
      <c r="H271" s="23" t="s">
        <v>58</v>
      </c>
      <c r="I271" s="23" t="s">
        <v>60</v>
      </c>
      <c r="J271" s="23">
        <f>PARIS!T290</f>
        <v>0</v>
      </c>
      <c r="K271" s="22" t="str">
        <f t="shared" si="20"/>
        <v>R0-Z0-P0</v>
      </c>
      <c r="L271" s="22"/>
      <c r="M271" s="22" t="s">
        <v>261</v>
      </c>
      <c r="N271" s="17" t="s">
        <v>44</v>
      </c>
      <c r="O271" s="18" t="s">
        <v>522</v>
      </c>
      <c r="P271" s="33">
        <v>437</v>
      </c>
      <c r="Q271" s="18">
        <f>'ROSALPI '!V288</f>
        <v>0</v>
      </c>
      <c r="R271" s="18">
        <f>ZAMORA!W290</f>
        <v>0</v>
      </c>
      <c r="S271" s="18">
        <f>PARIS!V290</f>
        <v>0</v>
      </c>
      <c r="T271" s="45">
        <f t="shared" si="19"/>
        <v>0</v>
      </c>
      <c r="U271" s="30">
        <f t="shared" si="21"/>
        <v>0</v>
      </c>
    </row>
    <row r="272" spans="1:21" ht="18" hidden="1" customHeight="1">
      <c r="A272" s="24">
        <v>103100402</v>
      </c>
      <c r="B272" s="23">
        <f t="shared" si="18"/>
        <v>0</v>
      </c>
      <c r="C272" s="23" t="s">
        <v>59</v>
      </c>
      <c r="D272" s="23">
        <f>'ROSALPI '!T289</f>
        <v>0</v>
      </c>
      <c r="E272" s="23" t="s">
        <v>58</v>
      </c>
      <c r="F272" s="23" t="s">
        <v>57</v>
      </c>
      <c r="G272" s="23">
        <f>ZAMORA!U291</f>
        <v>0</v>
      </c>
      <c r="H272" s="23" t="s">
        <v>58</v>
      </c>
      <c r="I272" s="23" t="s">
        <v>60</v>
      </c>
      <c r="J272" s="23">
        <f>PARIS!T291</f>
        <v>0</v>
      </c>
      <c r="K272" s="22" t="str">
        <f t="shared" si="20"/>
        <v>R0-Z0-P0</v>
      </c>
      <c r="L272" s="22"/>
      <c r="M272" s="22" t="s">
        <v>110</v>
      </c>
      <c r="N272" s="17" t="s">
        <v>431</v>
      </c>
      <c r="O272" s="18" t="s">
        <v>521</v>
      </c>
      <c r="P272" s="33">
        <v>2709</v>
      </c>
      <c r="Q272" s="18">
        <f>'ROSALPI '!V289</f>
        <v>0</v>
      </c>
      <c r="R272" s="18">
        <f>ZAMORA!W291</f>
        <v>0</v>
      </c>
      <c r="S272" s="18">
        <f>PARIS!V291</f>
        <v>0</v>
      </c>
      <c r="T272" s="45">
        <f t="shared" si="19"/>
        <v>0</v>
      </c>
      <c r="U272" s="30">
        <f t="shared" si="21"/>
        <v>0</v>
      </c>
    </row>
    <row r="273" spans="1:22" ht="18" hidden="1" customHeight="1">
      <c r="A273" s="24">
        <v>103100403</v>
      </c>
      <c r="B273" s="23">
        <f t="shared" si="18"/>
        <v>0</v>
      </c>
      <c r="C273" s="23" t="s">
        <v>59</v>
      </c>
      <c r="D273" s="23">
        <f>'ROSALPI '!T290</f>
        <v>0</v>
      </c>
      <c r="E273" s="23" t="s">
        <v>58</v>
      </c>
      <c r="F273" s="23" t="s">
        <v>57</v>
      </c>
      <c r="G273" s="23">
        <f>ZAMORA!U292</f>
        <v>0</v>
      </c>
      <c r="H273" s="23" t="s">
        <v>58</v>
      </c>
      <c r="I273" s="23" t="s">
        <v>60</v>
      </c>
      <c r="J273" s="23">
        <f>PARIS!T292</f>
        <v>0</v>
      </c>
      <c r="K273" s="22" t="str">
        <f t="shared" si="20"/>
        <v>R0-Z0-P0</v>
      </c>
      <c r="L273" s="22"/>
      <c r="M273" s="22" t="s">
        <v>240</v>
      </c>
      <c r="N273" s="17" t="s">
        <v>44</v>
      </c>
      <c r="O273" s="18" t="s">
        <v>522</v>
      </c>
      <c r="P273" s="33">
        <v>91</v>
      </c>
      <c r="Q273" s="18">
        <f>'ROSALPI '!V290</f>
        <v>0</v>
      </c>
      <c r="R273" s="18">
        <f>ZAMORA!W292</f>
        <v>0</v>
      </c>
      <c r="S273" s="18">
        <f>PARIS!V292</f>
        <v>0</v>
      </c>
      <c r="T273" s="45">
        <f t="shared" si="19"/>
        <v>0</v>
      </c>
      <c r="U273" s="30">
        <v>0</v>
      </c>
    </row>
    <row r="274" spans="1:22" ht="18" customHeight="1">
      <c r="A274" s="24">
        <v>103100407</v>
      </c>
      <c r="B274" s="23">
        <f t="shared" ref="B274" si="22">D274+G274+J274</f>
        <v>10</v>
      </c>
      <c r="C274" s="23" t="s">
        <v>59</v>
      </c>
      <c r="D274" s="23">
        <f>'ROSALPI '!T291</f>
        <v>0</v>
      </c>
      <c r="E274" s="23" t="s">
        <v>58</v>
      </c>
      <c r="F274" s="23" t="s">
        <v>57</v>
      </c>
      <c r="G274" s="23">
        <f>ZAMORA!U293</f>
        <v>10</v>
      </c>
      <c r="H274" s="23" t="s">
        <v>58</v>
      </c>
      <c r="I274" s="23" t="s">
        <v>60</v>
      </c>
      <c r="J274" s="23">
        <f>PARIS!T293</f>
        <v>0</v>
      </c>
      <c r="K274" s="22" t="str">
        <f t="shared" ref="K274" si="23">CONCATENATE(C274,D274,E274,F274,G274,H274,I274,J274)</f>
        <v>R0-Z10-P0</v>
      </c>
      <c r="L274" s="22"/>
      <c r="M274" s="17" t="s">
        <v>544</v>
      </c>
      <c r="N274" s="17" t="s">
        <v>549</v>
      </c>
      <c r="O274" s="1" t="s">
        <v>545</v>
      </c>
      <c r="P274" s="33">
        <v>8990</v>
      </c>
      <c r="Q274" s="18">
        <f>'ROSALPI '!V291</f>
        <v>0</v>
      </c>
      <c r="R274" s="18">
        <f>ZAMORA!W293</f>
        <v>10</v>
      </c>
      <c r="S274" s="18">
        <f>PARIS!V293</f>
        <v>0</v>
      </c>
      <c r="T274" s="45">
        <f t="shared" ref="T274" si="24">Q274+R274+S274</f>
        <v>10</v>
      </c>
      <c r="U274" s="30"/>
    </row>
    <row r="275" spans="1:22" ht="18" hidden="1" customHeight="1">
      <c r="A275" s="24">
        <v>103100411</v>
      </c>
      <c r="B275" s="23">
        <f t="shared" si="18"/>
        <v>4000</v>
      </c>
      <c r="C275" s="23" t="s">
        <v>59</v>
      </c>
      <c r="D275" s="23">
        <f>'ROSALPI '!T292</f>
        <v>0</v>
      </c>
      <c r="E275" s="23" t="s">
        <v>58</v>
      </c>
      <c r="F275" s="23" t="s">
        <v>57</v>
      </c>
      <c r="G275" s="23">
        <f>ZAMORA!U294</f>
        <v>4000</v>
      </c>
      <c r="H275" s="23" t="s">
        <v>58</v>
      </c>
      <c r="I275" s="23" t="s">
        <v>60</v>
      </c>
      <c r="J275" s="23">
        <f>PARIS!T294</f>
        <v>0</v>
      </c>
      <c r="K275" s="22" t="str">
        <f t="shared" si="20"/>
        <v>R0-Z4000-P0</v>
      </c>
      <c r="L275" s="22"/>
      <c r="M275" s="22" t="s">
        <v>362</v>
      </c>
      <c r="N275" s="17" t="s">
        <v>44</v>
      </c>
      <c r="O275" s="18" t="s">
        <v>521</v>
      </c>
      <c r="P275" s="33">
        <v>56</v>
      </c>
      <c r="Q275" s="18">
        <f>'ROSALPI '!V292</f>
        <v>0</v>
      </c>
      <c r="R275" s="18">
        <f>ZAMORA!W294</f>
        <v>4000</v>
      </c>
      <c r="S275" s="18">
        <f>PARIS!V294</f>
        <v>0</v>
      </c>
      <c r="T275" s="45">
        <f t="shared" si="19"/>
        <v>4000</v>
      </c>
      <c r="U275" s="30">
        <f t="shared" si="21"/>
        <v>224000</v>
      </c>
    </row>
    <row r="276" spans="1:22" ht="18" hidden="1" customHeight="1">
      <c r="A276" s="24">
        <v>103100412</v>
      </c>
      <c r="B276" s="23">
        <f t="shared" si="18"/>
        <v>0</v>
      </c>
      <c r="C276" s="23" t="s">
        <v>59</v>
      </c>
      <c r="D276" s="23">
        <f>'ROSALPI '!T293</f>
        <v>0</v>
      </c>
      <c r="E276" s="23" t="s">
        <v>58</v>
      </c>
      <c r="F276" s="23" t="s">
        <v>57</v>
      </c>
      <c r="G276" s="23">
        <f>ZAMORA!U295</f>
        <v>0</v>
      </c>
      <c r="H276" s="23" t="s">
        <v>58</v>
      </c>
      <c r="I276" s="23" t="s">
        <v>60</v>
      </c>
      <c r="J276" s="23">
        <f>PARIS!T295</f>
        <v>0</v>
      </c>
      <c r="K276" s="22" t="str">
        <f t="shared" si="20"/>
        <v>R0-Z0-P0</v>
      </c>
      <c r="L276" s="22"/>
      <c r="M276" s="22" t="s">
        <v>166</v>
      </c>
      <c r="N276" s="16" t="s">
        <v>19</v>
      </c>
      <c r="O276" s="18" t="e">
        <v>#N/A</v>
      </c>
      <c r="P276" s="33" t="e">
        <v>#N/A</v>
      </c>
      <c r="Q276" s="18">
        <f>'ROSALPI '!V293</f>
        <v>0</v>
      </c>
      <c r="R276" s="18">
        <f>ZAMORA!W295</f>
        <v>0</v>
      </c>
      <c r="S276" s="18">
        <f>PARIS!V295</f>
        <v>0</v>
      </c>
      <c r="T276" s="45">
        <f t="shared" si="19"/>
        <v>0</v>
      </c>
      <c r="U276" s="30">
        <v>0</v>
      </c>
    </row>
    <row r="277" spans="1:22" ht="18" hidden="1" customHeight="1">
      <c r="A277" s="24">
        <v>103100413</v>
      </c>
      <c r="B277" s="23">
        <f t="shared" si="18"/>
        <v>1200</v>
      </c>
      <c r="C277" s="23" t="s">
        <v>59</v>
      </c>
      <c r="D277" s="23">
        <f>'ROSALPI '!T294</f>
        <v>0</v>
      </c>
      <c r="E277" s="23" t="s">
        <v>58</v>
      </c>
      <c r="F277" s="23" t="s">
        <v>57</v>
      </c>
      <c r="G277" s="23">
        <f>ZAMORA!U296</f>
        <v>900</v>
      </c>
      <c r="H277" s="23" t="s">
        <v>58</v>
      </c>
      <c r="I277" s="23" t="s">
        <v>60</v>
      </c>
      <c r="J277" s="23">
        <f>PARIS!T296</f>
        <v>300</v>
      </c>
      <c r="K277" s="22" t="str">
        <f t="shared" si="20"/>
        <v>R0-Z900-P300</v>
      </c>
      <c r="L277" s="22"/>
      <c r="M277" s="22" t="s">
        <v>156</v>
      </c>
      <c r="N277" s="18" t="s">
        <v>44</v>
      </c>
      <c r="O277" s="18" t="s">
        <v>522</v>
      </c>
      <c r="P277" s="33">
        <v>58</v>
      </c>
      <c r="Q277" s="18">
        <f>'ROSALPI '!V294</f>
        <v>0</v>
      </c>
      <c r="R277" s="18">
        <f>ZAMORA!W296</f>
        <v>900</v>
      </c>
      <c r="S277" s="18">
        <f>PARIS!V296</f>
        <v>300</v>
      </c>
      <c r="T277" s="45">
        <f t="shared" si="19"/>
        <v>1200</v>
      </c>
      <c r="U277" s="30">
        <f t="shared" si="21"/>
        <v>69600</v>
      </c>
    </row>
    <row r="278" spans="1:22" ht="18" hidden="1" customHeight="1">
      <c r="A278" s="24">
        <v>103100421</v>
      </c>
      <c r="B278" s="23">
        <f t="shared" ref="B278:B309" si="25">D278+G278+J278</f>
        <v>1100</v>
      </c>
      <c r="C278" s="23" t="s">
        <v>59</v>
      </c>
      <c r="D278" s="23">
        <f>'ROSALPI '!T295</f>
        <v>0</v>
      </c>
      <c r="E278" s="23" t="s">
        <v>58</v>
      </c>
      <c r="F278" s="23" t="s">
        <v>57</v>
      </c>
      <c r="G278" s="23">
        <f>ZAMORA!U297</f>
        <v>600</v>
      </c>
      <c r="H278" s="23" t="s">
        <v>58</v>
      </c>
      <c r="I278" s="23" t="s">
        <v>60</v>
      </c>
      <c r="J278" s="23">
        <f>PARIS!T297</f>
        <v>500</v>
      </c>
      <c r="K278" s="22" t="str">
        <f t="shared" si="20"/>
        <v>R0-Z600-P500</v>
      </c>
      <c r="L278" s="22"/>
      <c r="M278" s="22" t="s">
        <v>322</v>
      </c>
      <c r="N278" s="17" t="s">
        <v>44</v>
      </c>
      <c r="O278" s="18" t="s">
        <v>521</v>
      </c>
      <c r="P278" s="33">
        <v>84</v>
      </c>
      <c r="Q278" s="18">
        <f>'ROSALPI '!V295</f>
        <v>0</v>
      </c>
      <c r="R278" s="18">
        <f>ZAMORA!W297</f>
        <v>600</v>
      </c>
      <c r="S278" s="18">
        <f>PARIS!V297</f>
        <v>500</v>
      </c>
      <c r="T278" s="45">
        <f t="shared" si="19"/>
        <v>1100</v>
      </c>
      <c r="U278" s="30">
        <f t="shared" si="21"/>
        <v>92400</v>
      </c>
      <c r="V278" s="30"/>
    </row>
    <row r="279" spans="1:22" ht="18" hidden="1" customHeight="1">
      <c r="A279" s="24">
        <v>103100422</v>
      </c>
      <c r="B279" s="23">
        <f t="shared" si="25"/>
        <v>420</v>
      </c>
      <c r="C279" s="23" t="s">
        <v>59</v>
      </c>
      <c r="D279" s="23">
        <f>'ROSALPI '!T296</f>
        <v>0</v>
      </c>
      <c r="E279" s="23" t="s">
        <v>58</v>
      </c>
      <c r="F279" s="23" t="s">
        <v>57</v>
      </c>
      <c r="G279" s="23">
        <f>ZAMORA!U298</f>
        <v>300</v>
      </c>
      <c r="H279" s="23" t="s">
        <v>58</v>
      </c>
      <c r="I279" s="23" t="s">
        <v>60</v>
      </c>
      <c r="J279" s="23">
        <f>PARIS!T298</f>
        <v>120</v>
      </c>
      <c r="K279" s="22" t="str">
        <f t="shared" si="20"/>
        <v>R0-Z300-P120</v>
      </c>
      <c r="L279" s="22"/>
      <c r="M279" s="22" t="s">
        <v>130</v>
      </c>
      <c r="N279" s="17" t="s">
        <v>44</v>
      </c>
      <c r="O279" s="18" t="s">
        <v>522</v>
      </c>
      <c r="P279" s="33">
        <v>212</v>
      </c>
      <c r="Q279" s="18">
        <f>'ROSALPI '!V296</f>
        <v>0</v>
      </c>
      <c r="R279" s="18">
        <f>ZAMORA!W298</f>
        <v>300</v>
      </c>
      <c r="S279" s="18">
        <f>PARIS!V298</f>
        <v>120</v>
      </c>
      <c r="T279" s="45">
        <f t="shared" si="19"/>
        <v>420</v>
      </c>
      <c r="U279" s="30">
        <f t="shared" si="21"/>
        <v>89040</v>
      </c>
    </row>
    <row r="280" spans="1:22" ht="18" hidden="1" customHeight="1">
      <c r="A280" s="24">
        <v>103100423</v>
      </c>
      <c r="B280" s="23">
        <f t="shared" si="25"/>
        <v>0</v>
      </c>
      <c r="C280" s="23" t="s">
        <v>59</v>
      </c>
      <c r="D280" s="23">
        <f>'ROSALPI '!T297</f>
        <v>0</v>
      </c>
      <c r="E280" s="23" t="s">
        <v>58</v>
      </c>
      <c r="F280" s="23" t="s">
        <v>57</v>
      </c>
      <c r="G280" s="23">
        <f>ZAMORA!U299</f>
        <v>0</v>
      </c>
      <c r="H280" s="23" t="s">
        <v>58</v>
      </c>
      <c r="I280" s="23" t="s">
        <v>60</v>
      </c>
      <c r="J280" s="23">
        <f>PARIS!T299</f>
        <v>0</v>
      </c>
      <c r="K280" s="22" t="str">
        <f t="shared" si="20"/>
        <v>R0-Z0-P0</v>
      </c>
      <c r="L280" s="22"/>
      <c r="M280" s="22" t="s">
        <v>475</v>
      </c>
      <c r="N280" s="17" t="s">
        <v>19</v>
      </c>
      <c r="O280" s="18" t="s">
        <v>522</v>
      </c>
      <c r="P280" s="33">
        <v>85300</v>
      </c>
      <c r="Q280" s="18">
        <f>'ROSALPI '!V297</f>
        <v>0</v>
      </c>
      <c r="R280" s="18">
        <f>ZAMORA!W299</f>
        <v>0</v>
      </c>
      <c r="S280" s="18">
        <f>PARIS!V299</f>
        <v>0</v>
      </c>
      <c r="T280" s="45">
        <f t="shared" si="19"/>
        <v>0</v>
      </c>
      <c r="U280" s="30">
        <f t="shared" si="21"/>
        <v>0</v>
      </c>
    </row>
    <row r="281" spans="1:22" ht="18" hidden="1" customHeight="1">
      <c r="A281" s="24">
        <v>103100434</v>
      </c>
      <c r="B281" s="23">
        <f t="shared" si="25"/>
        <v>0</v>
      </c>
      <c r="C281" s="23" t="s">
        <v>59</v>
      </c>
      <c r="D281" s="23">
        <f>'ROSALPI '!T298</f>
        <v>0</v>
      </c>
      <c r="E281" s="23" t="s">
        <v>58</v>
      </c>
      <c r="F281" s="23" t="s">
        <v>57</v>
      </c>
      <c r="G281" s="23">
        <f>ZAMORA!U300</f>
        <v>0</v>
      </c>
      <c r="H281" s="23" t="s">
        <v>58</v>
      </c>
      <c r="I281" s="23" t="s">
        <v>60</v>
      </c>
      <c r="J281" s="23">
        <f>PARIS!T300</f>
        <v>0</v>
      </c>
      <c r="K281" s="22" t="str">
        <f t="shared" si="20"/>
        <v>R0-Z0-P0</v>
      </c>
      <c r="L281" s="22"/>
      <c r="M281" s="22" t="s">
        <v>75</v>
      </c>
      <c r="N281" s="17" t="s">
        <v>44</v>
      </c>
      <c r="O281" s="18" t="s">
        <v>520</v>
      </c>
      <c r="P281" s="33">
        <v>1232</v>
      </c>
      <c r="Q281" s="18">
        <f>'ROSALPI '!V298</f>
        <v>0</v>
      </c>
      <c r="R281" s="18">
        <f>ZAMORA!W300</f>
        <v>0</v>
      </c>
      <c r="S281" s="18">
        <f>PARIS!V300</f>
        <v>0</v>
      </c>
      <c r="T281" s="45">
        <f t="shared" si="19"/>
        <v>0</v>
      </c>
      <c r="U281" s="30">
        <v>0</v>
      </c>
    </row>
    <row r="282" spans="1:22" ht="18" hidden="1" customHeight="1">
      <c r="A282" s="26">
        <v>103100426</v>
      </c>
      <c r="B282" s="23">
        <f t="shared" si="25"/>
        <v>0</v>
      </c>
      <c r="C282" s="27" t="s">
        <v>59</v>
      </c>
      <c r="D282" s="23">
        <f>'ROSALPI '!T299</f>
        <v>0</v>
      </c>
      <c r="E282" s="27" t="s">
        <v>58</v>
      </c>
      <c r="F282" s="27" t="s">
        <v>57</v>
      </c>
      <c r="G282" s="23">
        <f>ZAMORA!U301</f>
        <v>0</v>
      </c>
      <c r="H282" s="27" t="s">
        <v>58</v>
      </c>
      <c r="I282" s="27" t="s">
        <v>60</v>
      </c>
      <c r="J282" s="23">
        <f>PARIS!T301</f>
        <v>0</v>
      </c>
      <c r="K282" s="22" t="str">
        <f t="shared" si="20"/>
        <v>R0-Z0-P0</v>
      </c>
      <c r="L282" s="22"/>
      <c r="M282" s="22" t="s">
        <v>499</v>
      </c>
      <c r="N282" s="17" t="s">
        <v>44</v>
      </c>
      <c r="O282" s="18" t="s">
        <v>520</v>
      </c>
      <c r="P282" s="33">
        <v>1232</v>
      </c>
      <c r="Q282" s="18">
        <f>'ROSALPI '!V299</f>
        <v>0</v>
      </c>
      <c r="R282" s="18">
        <f>ZAMORA!W301</f>
        <v>0</v>
      </c>
      <c r="S282" s="18">
        <f>PARIS!V301</f>
        <v>0</v>
      </c>
      <c r="T282" s="45">
        <f t="shared" si="19"/>
        <v>0</v>
      </c>
      <c r="U282" s="30">
        <f t="shared" si="21"/>
        <v>0</v>
      </c>
    </row>
    <row r="283" spans="1:22" ht="18" hidden="1" customHeight="1">
      <c r="A283" s="26">
        <v>103100427</v>
      </c>
      <c r="B283" s="23">
        <f t="shared" si="25"/>
        <v>0</v>
      </c>
      <c r="C283" s="27" t="s">
        <v>59</v>
      </c>
      <c r="D283" s="23">
        <f>'ROSALPI '!T300</f>
        <v>0</v>
      </c>
      <c r="E283" s="27" t="s">
        <v>58</v>
      </c>
      <c r="F283" s="27" t="s">
        <v>57</v>
      </c>
      <c r="G283" s="23">
        <f>ZAMORA!U302</f>
        <v>0</v>
      </c>
      <c r="H283" s="27" t="s">
        <v>58</v>
      </c>
      <c r="I283" s="27" t="s">
        <v>60</v>
      </c>
      <c r="J283" s="23">
        <f>PARIS!T302</f>
        <v>0</v>
      </c>
      <c r="K283" s="22" t="str">
        <f t="shared" si="20"/>
        <v>R0-Z0-P0</v>
      </c>
      <c r="L283" s="22"/>
      <c r="M283" s="22" t="s">
        <v>500</v>
      </c>
      <c r="N283" s="17" t="s">
        <v>44</v>
      </c>
      <c r="O283" s="18" t="e">
        <v>#N/A</v>
      </c>
      <c r="P283" s="33" t="e">
        <v>#N/A</v>
      </c>
      <c r="Q283" s="18">
        <f>'ROSALPI '!V300</f>
        <v>0</v>
      </c>
      <c r="R283" s="18">
        <f>ZAMORA!W302</f>
        <v>0</v>
      </c>
      <c r="S283" s="18">
        <f>PARIS!V302</f>
        <v>0</v>
      </c>
      <c r="T283" s="45">
        <f t="shared" si="19"/>
        <v>0</v>
      </c>
      <c r="U283" s="30">
        <v>0</v>
      </c>
    </row>
    <row r="284" spans="1:22" ht="18" hidden="1" customHeight="1">
      <c r="A284" s="24">
        <v>103100447</v>
      </c>
      <c r="B284" s="23">
        <f t="shared" si="25"/>
        <v>0</v>
      </c>
      <c r="C284" s="23" t="s">
        <v>59</v>
      </c>
      <c r="D284" s="23">
        <f>'ROSALPI '!T301</f>
        <v>0</v>
      </c>
      <c r="E284" s="23" t="s">
        <v>58</v>
      </c>
      <c r="F284" s="23" t="s">
        <v>57</v>
      </c>
      <c r="G284" s="23">
        <f>ZAMORA!U303</f>
        <v>0</v>
      </c>
      <c r="H284" s="23" t="s">
        <v>58</v>
      </c>
      <c r="I284" s="23" t="s">
        <v>60</v>
      </c>
      <c r="J284" s="23">
        <f>PARIS!T303</f>
        <v>0</v>
      </c>
      <c r="K284" s="22" t="str">
        <f t="shared" si="20"/>
        <v>R0-Z0-P0</v>
      </c>
      <c r="L284" s="22"/>
      <c r="M284" s="22" t="s">
        <v>369</v>
      </c>
      <c r="N284" s="16" t="s">
        <v>19</v>
      </c>
      <c r="O284" s="18" t="s">
        <v>522</v>
      </c>
      <c r="P284" s="33">
        <v>3912</v>
      </c>
      <c r="Q284" s="18">
        <f>'ROSALPI '!V301</f>
        <v>0</v>
      </c>
      <c r="R284" s="18">
        <f>ZAMORA!W303</f>
        <v>0</v>
      </c>
      <c r="S284" s="18">
        <f>PARIS!V303</f>
        <v>0</v>
      </c>
      <c r="T284" s="45">
        <f t="shared" si="19"/>
        <v>0</v>
      </c>
      <c r="U284" s="30">
        <v>0</v>
      </c>
    </row>
    <row r="285" spans="1:22" ht="18" hidden="1" customHeight="1">
      <c r="A285" s="34">
        <v>103100448</v>
      </c>
      <c r="B285" s="23">
        <f t="shared" si="25"/>
        <v>160</v>
      </c>
      <c r="C285" s="23" t="s">
        <v>59</v>
      </c>
      <c r="D285" s="23">
        <f>'ROSALPI '!T302</f>
        <v>0</v>
      </c>
      <c r="E285" s="23" t="s">
        <v>58</v>
      </c>
      <c r="F285" s="23" t="s">
        <v>57</v>
      </c>
      <c r="G285" s="23">
        <f>ZAMORA!U304</f>
        <v>60</v>
      </c>
      <c r="H285" s="23" t="s">
        <v>58</v>
      </c>
      <c r="I285" s="23" t="s">
        <v>60</v>
      </c>
      <c r="J285" s="23">
        <f>PARIS!T304</f>
        <v>100</v>
      </c>
      <c r="K285" s="22" t="str">
        <f t="shared" si="20"/>
        <v>R0-Z60-P100</v>
      </c>
      <c r="L285" s="22"/>
      <c r="M285" s="56" t="s">
        <v>332</v>
      </c>
      <c r="N285" s="16" t="s">
        <v>19</v>
      </c>
      <c r="O285" s="18" t="s">
        <v>521</v>
      </c>
      <c r="P285" s="33">
        <v>4334</v>
      </c>
      <c r="Q285" s="18">
        <f>'ROSALPI '!V302</f>
        <v>0</v>
      </c>
      <c r="R285" s="18">
        <f>ZAMORA!W304</f>
        <v>60</v>
      </c>
      <c r="S285" s="18">
        <f>PARIS!V304</f>
        <v>100</v>
      </c>
      <c r="T285" s="45">
        <f t="shared" si="19"/>
        <v>160</v>
      </c>
      <c r="U285" s="30">
        <f t="shared" si="21"/>
        <v>693440</v>
      </c>
    </row>
    <row r="286" spans="1:22" ht="18" hidden="1" customHeight="1">
      <c r="A286" s="44">
        <v>103100450</v>
      </c>
      <c r="B286" s="23">
        <f t="shared" si="25"/>
        <v>60</v>
      </c>
      <c r="C286" s="23" t="s">
        <v>59</v>
      </c>
      <c r="D286" s="23">
        <f>'ROSALPI '!T303</f>
        <v>0</v>
      </c>
      <c r="E286" s="23" t="s">
        <v>58</v>
      </c>
      <c r="F286" s="23" t="s">
        <v>57</v>
      </c>
      <c r="G286" s="23">
        <f>ZAMORA!U305</f>
        <v>60</v>
      </c>
      <c r="H286" s="23" t="s">
        <v>58</v>
      </c>
      <c r="I286" s="23" t="s">
        <v>60</v>
      </c>
      <c r="J286" s="23">
        <f>PARIS!T305</f>
        <v>0</v>
      </c>
      <c r="K286" s="22" t="str">
        <f t="shared" si="20"/>
        <v>R0-Z60-P0</v>
      </c>
      <c r="L286" s="22"/>
      <c r="M286" s="22" t="s">
        <v>160</v>
      </c>
      <c r="N286" s="18" t="s">
        <v>46</v>
      </c>
      <c r="O286" s="18" t="s">
        <v>522</v>
      </c>
      <c r="P286" s="33">
        <v>2500</v>
      </c>
      <c r="Q286" s="18">
        <f>'ROSALPI '!V303</f>
        <v>0</v>
      </c>
      <c r="R286" s="18">
        <f>ZAMORA!W305</f>
        <v>60</v>
      </c>
      <c r="S286" s="18">
        <f>PARIS!V305</f>
        <v>0</v>
      </c>
      <c r="T286" s="45">
        <f t="shared" si="19"/>
        <v>60</v>
      </c>
      <c r="U286" s="30">
        <f t="shared" si="21"/>
        <v>150000</v>
      </c>
    </row>
    <row r="287" spans="1:22" ht="18" hidden="1" customHeight="1">
      <c r="A287" s="25">
        <v>103100457</v>
      </c>
      <c r="B287" s="23">
        <f t="shared" si="25"/>
        <v>0</v>
      </c>
      <c r="C287" s="23" t="s">
        <v>59</v>
      </c>
      <c r="D287" s="23">
        <f>'ROSALPI '!T304</f>
        <v>0</v>
      </c>
      <c r="E287" s="23" t="s">
        <v>58</v>
      </c>
      <c r="F287" s="23" t="s">
        <v>57</v>
      </c>
      <c r="G287" s="23">
        <f>ZAMORA!U306</f>
        <v>0</v>
      </c>
      <c r="H287" s="23" t="s">
        <v>58</v>
      </c>
      <c r="I287" s="23" t="s">
        <v>60</v>
      </c>
      <c r="J287" s="23">
        <f>PARIS!T306</f>
        <v>0</v>
      </c>
      <c r="K287" s="22" t="str">
        <f t="shared" si="20"/>
        <v>R0-Z0-P0</v>
      </c>
      <c r="L287" s="22"/>
      <c r="M287" s="22" t="s">
        <v>462</v>
      </c>
      <c r="N287" s="17" t="s">
        <v>44</v>
      </c>
      <c r="O287" s="18" t="s">
        <v>520</v>
      </c>
      <c r="P287" s="33">
        <v>3056</v>
      </c>
      <c r="Q287" s="18">
        <f>'ROSALPI '!V304</f>
        <v>0</v>
      </c>
      <c r="R287" s="18">
        <f>ZAMORA!W306</f>
        <v>0</v>
      </c>
      <c r="S287" s="18">
        <f>PARIS!V306</f>
        <v>0</v>
      </c>
      <c r="T287" s="45">
        <f t="shared" si="19"/>
        <v>0</v>
      </c>
      <c r="U287" s="30">
        <f t="shared" si="21"/>
        <v>0</v>
      </c>
    </row>
    <row r="288" spans="1:22" ht="18" hidden="1" customHeight="1">
      <c r="A288" s="24">
        <v>103100459</v>
      </c>
      <c r="B288" s="23">
        <f t="shared" si="25"/>
        <v>5</v>
      </c>
      <c r="C288" s="23" t="s">
        <v>59</v>
      </c>
      <c r="D288" s="23">
        <f>'ROSALPI '!T305</f>
        <v>0</v>
      </c>
      <c r="E288" s="23" t="s">
        <v>58</v>
      </c>
      <c r="F288" s="23" t="s">
        <v>57</v>
      </c>
      <c r="G288" s="23">
        <f>ZAMORA!U307</f>
        <v>0</v>
      </c>
      <c r="H288" s="23" t="s">
        <v>58</v>
      </c>
      <c r="I288" s="23" t="s">
        <v>60</v>
      </c>
      <c r="J288" s="23">
        <f>PARIS!T307</f>
        <v>5</v>
      </c>
      <c r="K288" s="22" t="str">
        <f t="shared" si="20"/>
        <v>R0-Z0-P5</v>
      </c>
      <c r="L288" s="22"/>
      <c r="M288" s="22" t="s">
        <v>463</v>
      </c>
      <c r="N288" s="17" t="s">
        <v>44</v>
      </c>
      <c r="O288" s="18" t="s">
        <v>521</v>
      </c>
      <c r="P288" s="33">
        <v>2300</v>
      </c>
      <c r="Q288" s="18">
        <f>'ROSALPI '!V305</f>
        <v>0</v>
      </c>
      <c r="R288" s="18">
        <f>ZAMORA!W307</f>
        <v>0</v>
      </c>
      <c r="S288" s="18">
        <f>PARIS!V307</f>
        <v>5</v>
      </c>
      <c r="T288" s="45">
        <f t="shared" si="19"/>
        <v>5</v>
      </c>
      <c r="U288" s="30">
        <f t="shared" si="21"/>
        <v>11500</v>
      </c>
    </row>
    <row r="289" spans="1:22" ht="18" hidden="1" customHeight="1">
      <c r="A289" s="24">
        <v>103100460</v>
      </c>
      <c r="B289" s="23">
        <f t="shared" si="25"/>
        <v>0</v>
      </c>
      <c r="C289" s="23" t="s">
        <v>59</v>
      </c>
      <c r="D289" s="23">
        <f>'ROSALPI '!T306</f>
        <v>0</v>
      </c>
      <c r="E289" s="23" t="s">
        <v>58</v>
      </c>
      <c r="F289" s="23" t="s">
        <v>57</v>
      </c>
      <c r="G289" s="23">
        <f>ZAMORA!U308</f>
        <v>0</v>
      </c>
      <c r="H289" s="23" t="s">
        <v>58</v>
      </c>
      <c r="I289" s="23" t="s">
        <v>60</v>
      </c>
      <c r="J289" s="23">
        <f>PARIS!T308</f>
        <v>0</v>
      </c>
      <c r="K289" s="22" t="str">
        <f t="shared" si="20"/>
        <v>R0-Z0-P0</v>
      </c>
      <c r="L289" s="22"/>
      <c r="M289" s="22" t="s">
        <v>464</v>
      </c>
      <c r="N289" s="17" t="s">
        <v>44</v>
      </c>
      <c r="O289" s="18" t="s">
        <v>520</v>
      </c>
      <c r="P289" s="33">
        <v>2910</v>
      </c>
      <c r="Q289" s="18">
        <f>'ROSALPI '!V306</f>
        <v>0</v>
      </c>
      <c r="R289" s="18">
        <f>ZAMORA!W308</f>
        <v>0</v>
      </c>
      <c r="S289" s="18">
        <f>PARIS!V308</f>
        <v>0</v>
      </c>
      <c r="T289" s="45">
        <f t="shared" si="19"/>
        <v>0</v>
      </c>
      <c r="U289" s="30">
        <f t="shared" si="21"/>
        <v>0</v>
      </c>
    </row>
    <row r="290" spans="1:22" s="15" customFormat="1" ht="18" hidden="1" customHeight="1">
      <c r="A290" s="24">
        <v>103100461</v>
      </c>
      <c r="B290" s="23">
        <f t="shared" si="25"/>
        <v>0</v>
      </c>
      <c r="C290" s="23" t="s">
        <v>59</v>
      </c>
      <c r="D290" s="23">
        <f>'ROSALPI '!T307</f>
        <v>0</v>
      </c>
      <c r="E290" s="23" t="s">
        <v>58</v>
      </c>
      <c r="F290" s="23" t="s">
        <v>57</v>
      </c>
      <c r="G290" s="23">
        <f>ZAMORA!U309</f>
        <v>0</v>
      </c>
      <c r="H290" s="23" t="s">
        <v>58</v>
      </c>
      <c r="I290" s="23" t="s">
        <v>60</v>
      </c>
      <c r="J290" s="23">
        <f>PARIS!T309</f>
        <v>0</v>
      </c>
      <c r="K290" s="22" t="str">
        <f t="shared" si="20"/>
        <v>R0-Z0-P0</v>
      </c>
      <c r="L290" s="22"/>
      <c r="M290" s="22" t="s">
        <v>465</v>
      </c>
      <c r="N290" s="17" t="s">
        <v>44</v>
      </c>
      <c r="O290" s="18" t="s">
        <v>521</v>
      </c>
      <c r="P290" s="33">
        <v>2800</v>
      </c>
      <c r="Q290" s="18">
        <f>'ROSALPI '!V307</f>
        <v>0</v>
      </c>
      <c r="R290" s="18">
        <f>ZAMORA!W309</f>
        <v>0</v>
      </c>
      <c r="S290" s="18">
        <f>PARIS!V309</f>
        <v>0</v>
      </c>
      <c r="T290" s="45">
        <f t="shared" si="19"/>
        <v>0</v>
      </c>
      <c r="U290" s="30">
        <f t="shared" si="21"/>
        <v>0</v>
      </c>
    </row>
    <row r="291" spans="1:22" ht="18" hidden="1" customHeight="1">
      <c r="A291" s="24">
        <v>103100462</v>
      </c>
      <c r="B291" s="23">
        <f t="shared" si="25"/>
        <v>0</v>
      </c>
      <c r="C291" s="23" t="s">
        <v>59</v>
      </c>
      <c r="D291" s="23">
        <f>'ROSALPI '!T308</f>
        <v>0</v>
      </c>
      <c r="E291" s="23" t="s">
        <v>58</v>
      </c>
      <c r="F291" s="23" t="s">
        <v>57</v>
      </c>
      <c r="G291" s="23">
        <f>ZAMORA!U310</f>
        <v>0</v>
      </c>
      <c r="H291" s="23" t="s">
        <v>58</v>
      </c>
      <c r="I291" s="23" t="s">
        <v>60</v>
      </c>
      <c r="J291" s="23">
        <f>PARIS!T310</f>
        <v>0</v>
      </c>
      <c r="K291" s="22" t="str">
        <f t="shared" si="20"/>
        <v>R0-Z0-P0</v>
      </c>
      <c r="L291" s="22"/>
      <c r="M291" s="22" t="s">
        <v>408</v>
      </c>
      <c r="N291" s="18" t="s">
        <v>11</v>
      </c>
      <c r="O291" s="18" t="s">
        <v>522</v>
      </c>
      <c r="P291" s="33">
        <v>50500</v>
      </c>
      <c r="Q291" s="18">
        <f>'ROSALPI '!V308</f>
        <v>0</v>
      </c>
      <c r="R291" s="18">
        <f>ZAMORA!W310</f>
        <v>0</v>
      </c>
      <c r="S291" s="18">
        <f>PARIS!V310</f>
        <v>0</v>
      </c>
      <c r="T291" s="45">
        <f t="shared" si="19"/>
        <v>0</v>
      </c>
      <c r="U291" s="30">
        <v>0</v>
      </c>
    </row>
    <row r="292" spans="1:22" ht="18" hidden="1" customHeight="1">
      <c r="A292" s="24">
        <v>103100464</v>
      </c>
      <c r="B292" s="23">
        <f t="shared" si="25"/>
        <v>1200</v>
      </c>
      <c r="C292" s="23" t="s">
        <v>59</v>
      </c>
      <c r="D292" s="23">
        <f>'ROSALPI '!T309</f>
        <v>0</v>
      </c>
      <c r="E292" s="23" t="s">
        <v>58</v>
      </c>
      <c r="F292" s="23" t="s">
        <v>57</v>
      </c>
      <c r="G292" s="23">
        <f>ZAMORA!U311</f>
        <v>600</v>
      </c>
      <c r="H292" s="23" t="s">
        <v>58</v>
      </c>
      <c r="I292" s="23" t="s">
        <v>60</v>
      </c>
      <c r="J292" s="23">
        <f>PARIS!T311</f>
        <v>600</v>
      </c>
      <c r="K292" s="22" t="str">
        <f t="shared" si="20"/>
        <v>R0-Z600-P600</v>
      </c>
      <c r="L292" s="22"/>
      <c r="M292" s="22" t="s">
        <v>144</v>
      </c>
      <c r="N292" s="18" t="s">
        <v>44</v>
      </c>
      <c r="O292" s="18" t="s">
        <v>521</v>
      </c>
      <c r="P292" s="33">
        <v>448</v>
      </c>
      <c r="Q292" s="18">
        <f>'ROSALPI '!V309</f>
        <v>0</v>
      </c>
      <c r="R292" s="18">
        <f>ZAMORA!W311</f>
        <v>600</v>
      </c>
      <c r="S292" s="18">
        <f>PARIS!V311</f>
        <v>600</v>
      </c>
      <c r="T292" s="45">
        <f t="shared" si="19"/>
        <v>1200</v>
      </c>
      <c r="U292" s="30">
        <f t="shared" si="21"/>
        <v>537600</v>
      </c>
    </row>
    <row r="293" spans="1:22" ht="18" hidden="1" customHeight="1">
      <c r="A293" s="24">
        <v>103100465</v>
      </c>
      <c r="B293" s="23">
        <f t="shared" si="25"/>
        <v>0</v>
      </c>
      <c r="C293" s="23" t="s">
        <v>59</v>
      </c>
      <c r="D293" s="23">
        <f>'ROSALPI '!T310</f>
        <v>0</v>
      </c>
      <c r="E293" s="23" t="s">
        <v>58</v>
      </c>
      <c r="F293" s="23" t="s">
        <v>57</v>
      </c>
      <c r="G293" s="23">
        <f>ZAMORA!U312</f>
        <v>0</v>
      </c>
      <c r="H293" s="23" t="s">
        <v>58</v>
      </c>
      <c r="I293" s="23" t="s">
        <v>60</v>
      </c>
      <c r="J293" s="23">
        <f>PARIS!T312</f>
        <v>0</v>
      </c>
      <c r="K293" s="22" t="str">
        <f t="shared" si="20"/>
        <v>R0-Z0-P0</v>
      </c>
      <c r="L293" s="22"/>
      <c r="M293" s="22" t="s">
        <v>409</v>
      </c>
      <c r="N293" s="16" t="s">
        <v>11</v>
      </c>
      <c r="O293" s="18" t="e">
        <v>#N/A</v>
      </c>
      <c r="P293" s="33" t="e">
        <v>#N/A</v>
      </c>
      <c r="Q293" s="18">
        <f>'ROSALPI '!V310</f>
        <v>0</v>
      </c>
      <c r="R293" s="18">
        <f>ZAMORA!W312</f>
        <v>0</v>
      </c>
      <c r="S293" s="18">
        <f>PARIS!V312</f>
        <v>0</v>
      </c>
      <c r="T293" s="45">
        <f t="shared" si="19"/>
        <v>0</v>
      </c>
      <c r="U293" s="30">
        <v>0</v>
      </c>
    </row>
    <row r="294" spans="1:22" ht="18" hidden="1" customHeight="1">
      <c r="A294" s="24">
        <v>103100470</v>
      </c>
      <c r="B294" s="23">
        <f t="shared" si="25"/>
        <v>10</v>
      </c>
      <c r="C294" s="23" t="s">
        <v>59</v>
      </c>
      <c r="D294" s="23">
        <f>'ROSALPI '!T311</f>
        <v>0</v>
      </c>
      <c r="E294" s="23" t="s">
        <v>58</v>
      </c>
      <c r="F294" s="23" t="s">
        <v>57</v>
      </c>
      <c r="G294" s="23">
        <f>ZAMORA!U313</f>
        <v>10</v>
      </c>
      <c r="H294" s="23" t="s">
        <v>58</v>
      </c>
      <c r="I294" s="23" t="s">
        <v>60</v>
      </c>
      <c r="J294" s="23">
        <f>PARIS!T313</f>
        <v>0</v>
      </c>
      <c r="K294" s="22" t="str">
        <f t="shared" si="20"/>
        <v>R0-Z10-P0</v>
      </c>
      <c r="L294" s="22"/>
      <c r="M294" s="56" t="s">
        <v>172</v>
      </c>
      <c r="N294" s="17" t="s">
        <v>444</v>
      </c>
      <c r="O294" s="18" t="s">
        <v>521</v>
      </c>
      <c r="P294" s="33">
        <v>5250</v>
      </c>
      <c r="Q294" s="18">
        <f>'ROSALPI '!V311</f>
        <v>0</v>
      </c>
      <c r="R294" s="18">
        <f>ZAMORA!W313</f>
        <v>10</v>
      </c>
      <c r="S294" s="18">
        <f>PARIS!V313</f>
        <v>0</v>
      </c>
      <c r="T294" s="45">
        <f t="shared" si="19"/>
        <v>10</v>
      </c>
      <c r="U294" s="30">
        <f t="shared" si="21"/>
        <v>52500</v>
      </c>
    </row>
    <row r="295" spans="1:22" ht="18" hidden="1" customHeight="1">
      <c r="A295" s="24">
        <v>103100471</v>
      </c>
      <c r="B295" s="23">
        <f t="shared" si="25"/>
        <v>0</v>
      </c>
      <c r="C295" s="23" t="s">
        <v>59</v>
      </c>
      <c r="D295" s="23">
        <f>'ROSALPI '!T312</f>
        <v>0</v>
      </c>
      <c r="E295" s="23" t="s">
        <v>58</v>
      </c>
      <c r="F295" s="23" t="s">
        <v>57</v>
      </c>
      <c r="G295" s="23">
        <f>ZAMORA!U314</f>
        <v>0</v>
      </c>
      <c r="H295" s="23" t="s">
        <v>58</v>
      </c>
      <c r="I295" s="23" t="s">
        <v>60</v>
      </c>
      <c r="J295" s="23">
        <f>PARIS!T314</f>
        <v>0</v>
      </c>
      <c r="K295" s="22" t="str">
        <f t="shared" si="20"/>
        <v>R0-Z0-P0</v>
      </c>
      <c r="L295" s="22"/>
      <c r="M295" s="56" t="s">
        <v>116</v>
      </c>
      <c r="N295" s="18" t="s">
        <v>44</v>
      </c>
      <c r="O295" s="18" t="s">
        <v>522</v>
      </c>
      <c r="P295" s="33">
        <v>501</v>
      </c>
      <c r="Q295" s="18">
        <f>'ROSALPI '!V312</f>
        <v>0</v>
      </c>
      <c r="R295" s="18">
        <f>ZAMORA!W314</f>
        <v>0</v>
      </c>
      <c r="S295" s="18">
        <f>PARIS!V314</f>
        <v>0</v>
      </c>
      <c r="T295" s="45">
        <f t="shared" si="19"/>
        <v>0</v>
      </c>
      <c r="U295" s="30">
        <f t="shared" si="21"/>
        <v>0</v>
      </c>
      <c r="V295" s="30"/>
    </row>
    <row r="296" spans="1:22" ht="18" hidden="1" customHeight="1">
      <c r="A296" s="24">
        <v>103100472</v>
      </c>
      <c r="B296" s="23">
        <f>D296+G296+J296</f>
        <v>0</v>
      </c>
      <c r="C296" s="23" t="s">
        <v>59</v>
      </c>
      <c r="D296" s="23">
        <f>'ROSALPI '!T313</f>
        <v>0</v>
      </c>
      <c r="E296" s="23" t="s">
        <v>58</v>
      </c>
      <c r="F296" s="23" t="s">
        <v>57</v>
      </c>
      <c r="G296" s="23">
        <f>ZAMORA!U315</f>
        <v>0</v>
      </c>
      <c r="H296" s="23" t="s">
        <v>58</v>
      </c>
      <c r="I296" s="23" t="s">
        <v>60</v>
      </c>
      <c r="J296" s="23">
        <f>PARIS!T315</f>
        <v>0</v>
      </c>
      <c r="K296" s="22" t="str">
        <f t="shared" si="20"/>
        <v>R0-Z0-P0</v>
      </c>
      <c r="L296" s="22"/>
      <c r="M296" s="22" t="s">
        <v>265</v>
      </c>
      <c r="N296" s="17" t="s">
        <v>445</v>
      </c>
      <c r="O296" s="18" t="s">
        <v>521</v>
      </c>
      <c r="P296" s="33">
        <v>2459</v>
      </c>
      <c r="Q296" s="18">
        <f>'ROSALPI '!V313</f>
        <v>0</v>
      </c>
      <c r="R296" s="18">
        <f>ZAMORA!W315</f>
        <v>0</v>
      </c>
      <c r="S296" s="18">
        <f>PARIS!V315</f>
        <v>0</v>
      </c>
      <c r="T296" s="45">
        <f t="shared" si="19"/>
        <v>0</v>
      </c>
      <c r="U296" s="30">
        <f t="shared" si="21"/>
        <v>0</v>
      </c>
    </row>
    <row r="297" spans="1:22" ht="18" hidden="1" customHeight="1">
      <c r="A297" s="24">
        <v>103100473</v>
      </c>
      <c r="B297" s="23">
        <f t="shared" si="25"/>
        <v>0</v>
      </c>
      <c r="C297" s="23" t="s">
        <v>59</v>
      </c>
      <c r="D297" s="23">
        <f>'ROSALPI '!T314</f>
        <v>0</v>
      </c>
      <c r="E297" s="23" t="s">
        <v>58</v>
      </c>
      <c r="F297" s="23" t="s">
        <v>57</v>
      </c>
      <c r="G297" s="23">
        <f>ZAMORA!U316</f>
        <v>0</v>
      </c>
      <c r="H297" s="23" t="s">
        <v>58</v>
      </c>
      <c r="I297" s="23" t="s">
        <v>60</v>
      </c>
      <c r="J297" s="23">
        <f>PARIS!T316</f>
        <v>0</v>
      </c>
      <c r="K297" s="22" t="str">
        <f t="shared" si="20"/>
        <v>R0-Z0-P0</v>
      </c>
      <c r="L297" s="22"/>
      <c r="M297" s="22" t="s">
        <v>343</v>
      </c>
      <c r="N297" s="17" t="s">
        <v>14</v>
      </c>
      <c r="O297" s="18" t="e">
        <v>#N/A</v>
      </c>
      <c r="P297" s="33" t="e">
        <v>#N/A</v>
      </c>
      <c r="Q297" s="18">
        <f>'ROSALPI '!V314</f>
        <v>0</v>
      </c>
      <c r="R297" s="18">
        <f>ZAMORA!W316</f>
        <v>0</v>
      </c>
      <c r="S297" s="18">
        <f>PARIS!V316</f>
        <v>0</v>
      </c>
      <c r="T297" s="45">
        <f t="shared" si="19"/>
        <v>0</v>
      </c>
      <c r="U297" s="30">
        <v>0</v>
      </c>
    </row>
    <row r="298" spans="1:22" ht="18" hidden="1" customHeight="1">
      <c r="A298" s="24">
        <v>103100474</v>
      </c>
      <c r="B298" s="23">
        <f t="shared" si="25"/>
        <v>0</v>
      </c>
      <c r="C298" s="23" t="s">
        <v>59</v>
      </c>
      <c r="D298" s="23">
        <f>'ROSALPI '!T315</f>
        <v>0</v>
      </c>
      <c r="E298" s="23" t="s">
        <v>58</v>
      </c>
      <c r="F298" s="23" t="s">
        <v>57</v>
      </c>
      <c r="G298" s="23">
        <f>ZAMORA!U317</f>
        <v>0</v>
      </c>
      <c r="H298" s="23" t="s">
        <v>58</v>
      </c>
      <c r="I298" s="23" t="s">
        <v>60</v>
      </c>
      <c r="J298" s="23">
        <f>PARIS!T317</f>
        <v>0</v>
      </c>
      <c r="K298" s="22" t="str">
        <f t="shared" si="20"/>
        <v>R0-Z0-P0</v>
      </c>
      <c r="L298" s="22"/>
      <c r="M298" s="22" t="s">
        <v>365</v>
      </c>
      <c r="N298" s="17" t="s">
        <v>434</v>
      </c>
      <c r="O298" s="18" t="s">
        <v>520</v>
      </c>
      <c r="P298" s="33">
        <v>4620</v>
      </c>
      <c r="Q298" s="18">
        <f>'ROSALPI '!V315</f>
        <v>0</v>
      </c>
      <c r="R298" s="18">
        <f>ZAMORA!W317</f>
        <v>0</v>
      </c>
      <c r="S298" s="18">
        <f>PARIS!V317</f>
        <v>0</v>
      </c>
      <c r="T298" s="45">
        <f t="shared" si="19"/>
        <v>0</v>
      </c>
      <c r="U298" s="30">
        <v>0</v>
      </c>
    </row>
    <row r="299" spans="1:22" ht="18" hidden="1" customHeight="1">
      <c r="A299" s="24">
        <v>103100475</v>
      </c>
      <c r="B299" s="23">
        <f t="shared" si="25"/>
        <v>0</v>
      </c>
      <c r="C299" s="23" t="s">
        <v>59</v>
      </c>
      <c r="D299" s="23">
        <f>'ROSALPI '!T316</f>
        <v>0</v>
      </c>
      <c r="E299" s="23" t="s">
        <v>58</v>
      </c>
      <c r="F299" s="23" t="s">
        <v>57</v>
      </c>
      <c r="G299" s="23">
        <f>ZAMORA!U318</f>
        <v>0</v>
      </c>
      <c r="H299" s="23" t="s">
        <v>58</v>
      </c>
      <c r="I299" s="23" t="s">
        <v>60</v>
      </c>
      <c r="J299" s="23">
        <f>PARIS!T318</f>
        <v>0</v>
      </c>
      <c r="K299" s="22" t="str">
        <f t="shared" si="20"/>
        <v>R0-Z0-P0</v>
      </c>
      <c r="L299" s="22"/>
      <c r="M299" s="36" t="s">
        <v>66</v>
      </c>
      <c r="N299" s="17" t="s">
        <v>44</v>
      </c>
      <c r="O299" s="18" t="e">
        <v>#N/A</v>
      </c>
      <c r="P299" s="33" t="e">
        <v>#N/A</v>
      </c>
      <c r="Q299" s="18">
        <f>'ROSALPI '!V316</f>
        <v>0</v>
      </c>
      <c r="R299" s="18">
        <f>ZAMORA!W318</f>
        <v>0</v>
      </c>
      <c r="S299" s="18">
        <f>PARIS!V318</f>
        <v>0</v>
      </c>
      <c r="T299" s="45">
        <f t="shared" si="19"/>
        <v>0</v>
      </c>
      <c r="U299" s="30">
        <v>0</v>
      </c>
    </row>
    <row r="300" spans="1:22" ht="18" hidden="1" customHeight="1">
      <c r="A300" s="24">
        <v>103100476</v>
      </c>
      <c r="B300" s="23">
        <f t="shared" si="25"/>
        <v>5</v>
      </c>
      <c r="C300" s="23" t="s">
        <v>59</v>
      </c>
      <c r="D300" s="23">
        <f>'ROSALPI '!T317</f>
        <v>0</v>
      </c>
      <c r="E300" s="23" t="s">
        <v>58</v>
      </c>
      <c r="F300" s="23" t="s">
        <v>57</v>
      </c>
      <c r="G300" s="23">
        <f>ZAMORA!U319</f>
        <v>5</v>
      </c>
      <c r="H300" s="23" t="s">
        <v>58</v>
      </c>
      <c r="I300" s="23" t="s">
        <v>60</v>
      </c>
      <c r="J300" s="23">
        <f>PARIS!T319</f>
        <v>0</v>
      </c>
      <c r="K300" s="22" t="str">
        <f t="shared" si="20"/>
        <v>R0-Z5-P0</v>
      </c>
      <c r="L300" s="22"/>
      <c r="M300" s="22" t="s">
        <v>309</v>
      </c>
      <c r="N300" s="17" t="s">
        <v>430</v>
      </c>
      <c r="O300" s="18" t="s">
        <v>520</v>
      </c>
      <c r="P300" s="33">
        <v>2741</v>
      </c>
      <c r="Q300" s="18">
        <f>'ROSALPI '!V317</f>
        <v>0</v>
      </c>
      <c r="R300" s="18">
        <f>ZAMORA!W319</f>
        <v>5</v>
      </c>
      <c r="S300" s="18">
        <f>PARIS!V319</f>
        <v>0</v>
      </c>
      <c r="T300" s="45">
        <f t="shared" si="19"/>
        <v>5</v>
      </c>
      <c r="U300" s="30">
        <v>0</v>
      </c>
    </row>
    <row r="301" spans="1:22" ht="18" hidden="1" customHeight="1">
      <c r="A301" s="24">
        <v>103100477</v>
      </c>
      <c r="B301" s="23">
        <f t="shared" si="25"/>
        <v>0</v>
      </c>
      <c r="C301" s="23" t="s">
        <v>59</v>
      </c>
      <c r="D301" s="23">
        <f>'ROSALPI '!T318</f>
        <v>0</v>
      </c>
      <c r="E301" s="23" t="s">
        <v>58</v>
      </c>
      <c r="F301" s="23" t="s">
        <v>57</v>
      </c>
      <c r="G301" s="23">
        <f>ZAMORA!U320</f>
        <v>0</v>
      </c>
      <c r="H301" s="23" t="s">
        <v>58</v>
      </c>
      <c r="I301" s="23" t="s">
        <v>60</v>
      </c>
      <c r="J301" s="23">
        <f>PARIS!T320</f>
        <v>0</v>
      </c>
      <c r="K301" s="22" t="str">
        <f t="shared" si="20"/>
        <v>R0-Z0-P0</v>
      </c>
      <c r="L301" s="22"/>
      <c r="M301" s="22" t="s">
        <v>446</v>
      </c>
      <c r="N301" s="17" t="s">
        <v>44</v>
      </c>
      <c r="O301" s="18" t="s">
        <v>521</v>
      </c>
      <c r="P301" s="33">
        <v>60</v>
      </c>
      <c r="Q301" s="18">
        <f>'ROSALPI '!V318</f>
        <v>0</v>
      </c>
      <c r="R301" s="18">
        <f>ZAMORA!W320</f>
        <v>0</v>
      </c>
      <c r="S301" s="18">
        <f>PARIS!V320</f>
        <v>0</v>
      </c>
      <c r="T301" s="45">
        <f t="shared" si="19"/>
        <v>0</v>
      </c>
      <c r="U301" s="30">
        <f t="shared" si="21"/>
        <v>0</v>
      </c>
    </row>
    <row r="302" spans="1:22" ht="18" hidden="1" customHeight="1">
      <c r="A302" s="24">
        <v>103100478</v>
      </c>
      <c r="B302" s="23">
        <f t="shared" si="25"/>
        <v>2500</v>
      </c>
      <c r="C302" s="23" t="s">
        <v>59</v>
      </c>
      <c r="D302" s="23">
        <f>'ROSALPI '!T319</f>
        <v>0</v>
      </c>
      <c r="E302" s="23" t="s">
        <v>58</v>
      </c>
      <c r="F302" s="23" t="s">
        <v>57</v>
      </c>
      <c r="G302" s="23">
        <f>ZAMORA!U321</f>
        <v>1500</v>
      </c>
      <c r="H302" s="23" t="s">
        <v>58</v>
      </c>
      <c r="I302" s="23" t="s">
        <v>60</v>
      </c>
      <c r="J302" s="23">
        <f>PARIS!T321</f>
        <v>1000</v>
      </c>
      <c r="K302" s="22" t="str">
        <f t="shared" si="20"/>
        <v>R0-Z1500-P1000</v>
      </c>
      <c r="L302" s="22"/>
      <c r="M302" s="22" t="s">
        <v>223</v>
      </c>
      <c r="N302" s="17" t="s">
        <v>44</v>
      </c>
      <c r="O302" s="18" t="s">
        <v>520</v>
      </c>
      <c r="P302" s="33">
        <v>64</v>
      </c>
      <c r="Q302" s="18">
        <f>'ROSALPI '!V319</f>
        <v>0</v>
      </c>
      <c r="R302" s="18">
        <f>ZAMORA!W321</f>
        <v>1500</v>
      </c>
      <c r="S302" s="18">
        <f>PARIS!V321</f>
        <v>1000</v>
      </c>
      <c r="T302" s="45">
        <f t="shared" si="19"/>
        <v>2500</v>
      </c>
      <c r="U302" s="30">
        <f t="shared" si="21"/>
        <v>160000</v>
      </c>
      <c r="V302" s="30"/>
    </row>
    <row r="303" spans="1:22" ht="18" hidden="1" customHeight="1">
      <c r="A303" s="24">
        <v>103100482</v>
      </c>
      <c r="B303" s="23">
        <f t="shared" si="25"/>
        <v>0</v>
      </c>
      <c r="C303" s="23" t="s">
        <v>59</v>
      </c>
      <c r="D303" s="23">
        <f>'ROSALPI '!T320</f>
        <v>0</v>
      </c>
      <c r="E303" s="23" t="s">
        <v>58</v>
      </c>
      <c r="F303" s="23" t="s">
        <v>57</v>
      </c>
      <c r="G303" s="23">
        <f>ZAMORA!U322</f>
        <v>0</v>
      </c>
      <c r="H303" s="23" t="s">
        <v>58</v>
      </c>
      <c r="I303" s="23" t="s">
        <v>60</v>
      </c>
      <c r="J303" s="23">
        <f>PARIS!T322</f>
        <v>0</v>
      </c>
      <c r="K303" s="22" t="str">
        <f t="shared" si="20"/>
        <v>R0-Z0-P0</v>
      </c>
      <c r="L303" s="22"/>
      <c r="M303" s="22" t="s">
        <v>73</v>
      </c>
      <c r="N303" s="16" t="s">
        <v>44</v>
      </c>
      <c r="O303" s="18" t="s">
        <v>521</v>
      </c>
      <c r="P303" s="33">
        <v>1218</v>
      </c>
      <c r="Q303" s="18">
        <f>'ROSALPI '!V320</f>
        <v>0</v>
      </c>
      <c r="R303" s="18">
        <f>ZAMORA!W322</f>
        <v>0</v>
      </c>
      <c r="S303" s="18">
        <f>PARIS!V322</f>
        <v>0</v>
      </c>
      <c r="T303" s="45">
        <f t="shared" si="19"/>
        <v>0</v>
      </c>
      <c r="U303" s="30">
        <f t="shared" si="21"/>
        <v>0</v>
      </c>
    </row>
    <row r="304" spans="1:22" ht="18" hidden="1" customHeight="1">
      <c r="A304" s="24">
        <v>103100483</v>
      </c>
      <c r="B304" s="23">
        <f t="shared" si="25"/>
        <v>0</v>
      </c>
      <c r="C304" s="23" t="s">
        <v>59</v>
      </c>
      <c r="D304" s="23">
        <f>'ROSALPI '!T321</f>
        <v>0</v>
      </c>
      <c r="E304" s="23" t="s">
        <v>58</v>
      </c>
      <c r="F304" s="23" t="s">
        <v>57</v>
      </c>
      <c r="G304" s="23">
        <f>ZAMORA!U323</f>
        <v>0</v>
      </c>
      <c r="H304" s="23" t="s">
        <v>58</v>
      </c>
      <c r="I304" s="23" t="s">
        <v>60</v>
      </c>
      <c r="J304" s="23">
        <f>PARIS!T323</f>
        <v>0</v>
      </c>
      <c r="K304" s="22" t="str">
        <f t="shared" si="20"/>
        <v>R0-Z0-P0</v>
      </c>
      <c r="L304" s="22"/>
      <c r="M304" s="22" t="s">
        <v>183</v>
      </c>
      <c r="N304" s="16" t="s">
        <v>44</v>
      </c>
      <c r="O304" s="18" t="s">
        <v>522</v>
      </c>
      <c r="P304" s="33">
        <v>268</v>
      </c>
      <c r="Q304" s="18">
        <f>'ROSALPI '!V321</f>
        <v>0</v>
      </c>
      <c r="R304" s="18">
        <f>ZAMORA!W323</f>
        <v>0</v>
      </c>
      <c r="S304" s="18">
        <f>PARIS!V323</f>
        <v>0</v>
      </c>
      <c r="T304" s="45">
        <f t="shared" si="19"/>
        <v>0</v>
      </c>
      <c r="U304" s="30">
        <v>0</v>
      </c>
    </row>
    <row r="305" spans="1:22" ht="18" hidden="1" customHeight="1">
      <c r="A305" s="24">
        <v>103100484</v>
      </c>
      <c r="B305" s="23">
        <f t="shared" si="25"/>
        <v>0</v>
      </c>
      <c r="C305" s="23" t="s">
        <v>59</v>
      </c>
      <c r="D305" s="23">
        <f>'ROSALPI '!T322</f>
        <v>0</v>
      </c>
      <c r="E305" s="23" t="s">
        <v>58</v>
      </c>
      <c r="F305" s="23" t="s">
        <v>57</v>
      </c>
      <c r="G305" s="23">
        <f>ZAMORA!U324</f>
        <v>0</v>
      </c>
      <c r="H305" s="23" t="s">
        <v>58</v>
      </c>
      <c r="I305" s="23" t="s">
        <v>60</v>
      </c>
      <c r="J305" s="23">
        <f>PARIS!T324</f>
        <v>0</v>
      </c>
      <c r="K305" s="22" t="str">
        <f t="shared" si="20"/>
        <v>R0-Z0-P0</v>
      </c>
      <c r="L305" s="22"/>
      <c r="M305" s="22" t="s">
        <v>333</v>
      </c>
      <c r="N305" s="17" t="s">
        <v>44</v>
      </c>
      <c r="O305" s="18" t="e">
        <v>#N/A</v>
      </c>
      <c r="P305" s="33" t="e">
        <v>#N/A</v>
      </c>
      <c r="Q305" s="18">
        <f>'ROSALPI '!V322</f>
        <v>0</v>
      </c>
      <c r="R305" s="18">
        <f>ZAMORA!W324</f>
        <v>0</v>
      </c>
      <c r="S305" s="18">
        <f>PARIS!V324</f>
        <v>0</v>
      </c>
      <c r="T305" s="45">
        <f t="shared" si="19"/>
        <v>0</v>
      </c>
      <c r="U305" s="30" t="e">
        <f t="shared" si="21"/>
        <v>#N/A</v>
      </c>
    </row>
    <row r="306" spans="1:22" ht="18" hidden="1" customHeight="1">
      <c r="A306" s="24">
        <v>103100485</v>
      </c>
      <c r="B306" s="23">
        <f t="shared" si="25"/>
        <v>0</v>
      </c>
      <c r="C306" s="23" t="s">
        <v>59</v>
      </c>
      <c r="D306" s="23">
        <f>'ROSALPI '!T323</f>
        <v>0</v>
      </c>
      <c r="E306" s="23" t="s">
        <v>58</v>
      </c>
      <c r="F306" s="23" t="s">
        <v>57</v>
      </c>
      <c r="G306" s="23">
        <f>ZAMORA!U325</f>
        <v>0</v>
      </c>
      <c r="H306" s="23" t="s">
        <v>58</v>
      </c>
      <c r="I306" s="23" t="s">
        <v>60</v>
      </c>
      <c r="J306" s="23">
        <f>PARIS!T325</f>
        <v>0</v>
      </c>
      <c r="K306" s="22" t="str">
        <f t="shared" si="20"/>
        <v>R0-Z0-P0</v>
      </c>
      <c r="L306" s="22"/>
      <c r="M306" s="22" t="s">
        <v>415</v>
      </c>
      <c r="N306" s="18" t="s">
        <v>20</v>
      </c>
      <c r="O306" s="18" t="e">
        <v>#N/A</v>
      </c>
      <c r="P306" s="33" t="e">
        <v>#N/A</v>
      </c>
      <c r="Q306" s="18">
        <f>'ROSALPI '!V323</f>
        <v>0</v>
      </c>
      <c r="R306" s="18">
        <f>ZAMORA!W325</f>
        <v>0</v>
      </c>
      <c r="S306" s="18">
        <f>PARIS!V325</f>
        <v>0</v>
      </c>
      <c r="T306" s="45">
        <f t="shared" si="19"/>
        <v>0</v>
      </c>
      <c r="U306" s="30">
        <v>0</v>
      </c>
    </row>
    <row r="307" spans="1:22" ht="18" hidden="1" customHeight="1">
      <c r="A307" s="24">
        <v>103100486</v>
      </c>
      <c r="B307" s="23">
        <f t="shared" si="25"/>
        <v>0</v>
      </c>
      <c r="C307" s="23" t="s">
        <v>59</v>
      </c>
      <c r="D307" s="23">
        <f>'ROSALPI '!T324</f>
        <v>0</v>
      </c>
      <c r="E307" s="23" t="s">
        <v>58</v>
      </c>
      <c r="F307" s="23" t="s">
        <v>57</v>
      </c>
      <c r="G307" s="23">
        <f>ZAMORA!U326</f>
        <v>0</v>
      </c>
      <c r="H307" s="23" t="s">
        <v>58</v>
      </c>
      <c r="I307" s="23" t="s">
        <v>60</v>
      </c>
      <c r="J307" s="23">
        <f>PARIS!T326</f>
        <v>0</v>
      </c>
      <c r="K307" s="22" t="str">
        <f t="shared" si="20"/>
        <v>R0-Z0-P0</v>
      </c>
      <c r="L307" s="22"/>
      <c r="M307" s="22" t="s">
        <v>221</v>
      </c>
      <c r="N307" s="18" t="s">
        <v>44</v>
      </c>
      <c r="O307" s="18" t="s">
        <v>520</v>
      </c>
      <c r="P307" s="33">
        <v>6883</v>
      </c>
      <c r="Q307" s="18">
        <f>'ROSALPI '!V324</f>
        <v>0</v>
      </c>
      <c r="R307" s="18">
        <f>ZAMORA!W326</f>
        <v>0</v>
      </c>
      <c r="S307" s="18">
        <f>PARIS!V326</f>
        <v>0</v>
      </c>
      <c r="T307" s="45">
        <f t="shared" si="19"/>
        <v>0</v>
      </c>
      <c r="U307" s="30">
        <f t="shared" si="21"/>
        <v>0</v>
      </c>
    </row>
    <row r="308" spans="1:22" ht="18" hidden="1" customHeight="1">
      <c r="A308" s="24">
        <v>103100487</v>
      </c>
      <c r="B308" s="23">
        <f t="shared" si="25"/>
        <v>1200</v>
      </c>
      <c r="C308" s="23" t="s">
        <v>59</v>
      </c>
      <c r="D308" s="23">
        <f>'ROSALPI '!T325</f>
        <v>0</v>
      </c>
      <c r="E308" s="23" t="s">
        <v>58</v>
      </c>
      <c r="F308" s="23" t="s">
        <v>57</v>
      </c>
      <c r="G308" s="23">
        <f>ZAMORA!U327</f>
        <v>1000</v>
      </c>
      <c r="H308" s="23" t="s">
        <v>58</v>
      </c>
      <c r="I308" s="23" t="s">
        <v>60</v>
      </c>
      <c r="J308" s="23">
        <f>PARIS!T327</f>
        <v>200</v>
      </c>
      <c r="K308" s="22" t="str">
        <f t="shared" si="20"/>
        <v>R0-Z1000-P200</v>
      </c>
      <c r="L308" s="22"/>
      <c r="M308" s="56" t="s">
        <v>220</v>
      </c>
      <c r="N308" s="17" t="s">
        <v>44</v>
      </c>
      <c r="O308" s="18" t="s">
        <v>521</v>
      </c>
      <c r="P308" s="33">
        <v>157</v>
      </c>
      <c r="Q308" s="18">
        <f>'ROSALPI '!V325</f>
        <v>0</v>
      </c>
      <c r="R308" s="18">
        <f>ZAMORA!W327</f>
        <v>1000</v>
      </c>
      <c r="S308" s="18">
        <f>PARIS!V327</f>
        <v>200</v>
      </c>
      <c r="T308" s="45">
        <f t="shared" si="19"/>
        <v>1200</v>
      </c>
      <c r="U308" s="30">
        <f t="shared" si="21"/>
        <v>188400</v>
      </c>
    </row>
    <row r="309" spans="1:22" ht="18" hidden="1" customHeight="1">
      <c r="A309" s="24">
        <v>103100488</v>
      </c>
      <c r="B309" s="23">
        <f t="shared" si="25"/>
        <v>6</v>
      </c>
      <c r="C309" s="23" t="s">
        <v>59</v>
      </c>
      <c r="D309" s="23">
        <f>'ROSALPI '!T326</f>
        <v>0</v>
      </c>
      <c r="E309" s="23" t="s">
        <v>58</v>
      </c>
      <c r="F309" s="23" t="s">
        <v>57</v>
      </c>
      <c r="G309" s="23">
        <f>ZAMORA!U328</f>
        <v>0</v>
      </c>
      <c r="H309" s="23" t="s">
        <v>58</v>
      </c>
      <c r="I309" s="23" t="s">
        <v>60</v>
      </c>
      <c r="J309" s="23">
        <f>PARIS!T328</f>
        <v>6</v>
      </c>
      <c r="K309" s="22" t="str">
        <f t="shared" si="20"/>
        <v>R0-Z0-P6</v>
      </c>
      <c r="L309" s="22"/>
      <c r="M309" s="22" t="s">
        <v>165</v>
      </c>
      <c r="N309" s="16" t="s">
        <v>433</v>
      </c>
      <c r="O309" s="18" t="s">
        <v>521</v>
      </c>
      <c r="P309" s="33">
        <v>3360</v>
      </c>
      <c r="Q309" s="18">
        <f>'ROSALPI '!V326</f>
        <v>0</v>
      </c>
      <c r="R309" s="18">
        <f>ZAMORA!W328</f>
        <v>0</v>
      </c>
      <c r="S309" s="18">
        <f>PARIS!V328</f>
        <v>6</v>
      </c>
      <c r="T309" s="45">
        <f t="shared" si="19"/>
        <v>6</v>
      </c>
      <c r="U309" s="30">
        <f t="shared" si="21"/>
        <v>20160</v>
      </c>
    </row>
    <row r="310" spans="1:22" ht="18" hidden="1" customHeight="1">
      <c r="A310" s="24">
        <v>103100489</v>
      </c>
      <c r="B310" s="23">
        <f t="shared" ref="B310:B329" si="26">D310+G310+J310</f>
        <v>0</v>
      </c>
      <c r="C310" s="23" t="s">
        <v>59</v>
      </c>
      <c r="D310" s="23">
        <f>'ROSALPI '!T327</f>
        <v>0</v>
      </c>
      <c r="E310" s="23" t="s">
        <v>58</v>
      </c>
      <c r="F310" s="23" t="s">
        <v>57</v>
      </c>
      <c r="G310" s="23">
        <f>ZAMORA!U329</f>
        <v>0</v>
      </c>
      <c r="H310" s="23" t="s">
        <v>58</v>
      </c>
      <c r="I310" s="23" t="s">
        <v>60</v>
      </c>
      <c r="J310" s="23">
        <f>PARIS!T329</f>
        <v>0</v>
      </c>
      <c r="K310" s="22" t="str">
        <f t="shared" si="20"/>
        <v>R0-Z0-P0</v>
      </c>
      <c r="L310" s="22"/>
      <c r="M310" s="22" t="s">
        <v>106</v>
      </c>
      <c r="N310" s="16" t="s">
        <v>19</v>
      </c>
      <c r="O310" s="18" t="e">
        <v>#N/A</v>
      </c>
      <c r="P310" s="33" t="e">
        <v>#N/A</v>
      </c>
      <c r="Q310" s="18">
        <f>'ROSALPI '!V327</f>
        <v>0</v>
      </c>
      <c r="R310" s="18">
        <f>ZAMORA!W329</f>
        <v>0</v>
      </c>
      <c r="S310" s="18">
        <f>PARIS!V329</f>
        <v>0</v>
      </c>
      <c r="T310" s="45">
        <f t="shared" si="19"/>
        <v>0</v>
      </c>
      <c r="U310" s="30">
        <v>0</v>
      </c>
    </row>
    <row r="311" spans="1:22" ht="18" hidden="1" customHeight="1">
      <c r="A311" s="24">
        <v>103100490</v>
      </c>
      <c r="B311" s="23">
        <f t="shared" si="26"/>
        <v>20</v>
      </c>
      <c r="C311" s="23" t="s">
        <v>59</v>
      </c>
      <c r="D311" s="23">
        <f>'ROSALPI '!T328</f>
        <v>0</v>
      </c>
      <c r="E311" s="23" t="s">
        <v>58</v>
      </c>
      <c r="F311" s="23" t="s">
        <v>57</v>
      </c>
      <c r="G311" s="23">
        <f>ZAMORA!U330</f>
        <v>0</v>
      </c>
      <c r="H311" s="23" t="s">
        <v>58</v>
      </c>
      <c r="I311" s="23" t="s">
        <v>60</v>
      </c>
      <c r="J311" s="23">
        <f>PARIS!T330</f>
        <v>20</v>
      </c>
      <c r="K311" s="22" t="str">
        <f t="shared" si="20"/>
        <v>R0-Z0-P20</v>
      </c>
      <c r="L311" s="22"/>
      <c r="M311" s="22" t="s">
        <v>105</v>
      </c>
      <c r="N311" s="17" t="s">
        <v>44</v>
      </c>
      <c r="O311" s="18" t="s">
        <v>521</v>
      </c>
      <c r="P311" s="33">
        <v>140</v>
      </c>
      <c r="Q311" s="18">
        <f>'ROSALPI '!V328</f>
        <v>0</v>
      </c>
      <c r="R311" s="18">
        <f>ZAMORA!W330</f>
        <v>0</v>
      </c>
      <c r="S311" s="18">
        <f>PARIS!V330</f>
        <v>20</v>
      </c>
      <c r="T311" s="45">
        <f t="shared" si="19"/>
        <v>20</v>
      </c>
      <c r="U311" s="30">
        <f t="shared" si="21"/>
        <v>2800</v>
      </c>
    </row>
    <row r="312" spans="1:22" ht="18" hidden="1" customHeight="1">
      <c r="A312" s="24">
        <v>103100497</v>
      </c>
      <c r="B312" s="23">
        <f t="shared" si="26"/>
        <v>0</v>
      </c>
      <c r="C312" s="23" t="s">
        <v>59</v>
      </c>
      <c r="D312" s="23">
        <f>'ROSALPI '!T329</f>
        <v>0</v>
      </c>
      <c r="E312" s="23" t="s">
        <v>58</v>
      </c>
      <c r="F312" s="23" t="s">
        <v>57</v>
      </c>
      <c r="G312" s="23">
        <f>ZAMORA!U331</f>
        <v>0</v>
      </c>
      <c r="H312" s="23" t="s">
        <v>58</v>
      </c>
      <c r="I312" s="23" t="s">
        <v>60</v>
      </c>
      <c r="J312" s="23">
        <f>PARIS!T331</f>
        <v>0</v>
      </c>
      <c r="K312" s="22" t="str">
        <f t="shared" si="20"/>
        <v>R0-Z0-P0</v>
      </c>
      <c r="L312" s="22"/>
      <c r="M312" s="22" t="s">
        <v>294</v>
      </c>
      <c r="N312" s="17" t="s">
        <v>44</v>
      </c>
      <c r="O312" s="18" t="s">
        <v>521</v>
      </c>
      <c r="P312" s="33">
        <v>14896</v>
      </c>
      <c r="Q312" s="18">
        <f>'ROSALPI '!V329</f>
        <v>0</v>
      </c>
      <c r="R312" s="18">
        <f>ZAMORA!W331</f>
        <v>0</v>
      </c>
      <c r="S312" s="18">
        <f>PARIS!V331</f>
        <v>0</v>
      </c>
      <c r="T312" s="45">
        <f t="shared" si="19"/>
        <v>0</v>
      </c>
      <c r="U312" s="30">
        <f t="shared" si="21"/>
        <v>0</v>
      </c>
    </row>
    <row r="313" spans="1:22" ht="18" hidden="1" customHeight="1">
      <c r="A313" s="24">
        <v>103100498</v>
      </c>
      <c r="B313" s="23">
        <f t="shared" si="26"/>
        <v>0</v>
      </c>
      <c r="C313" s="23" t="s">
        <v>59</v>
      </c>
      <c r="D313" s="23">
        <f>'ROSALPI '!T330</f>
        <v>0</v>
      </c>
      <c r="E313" s="23" t="s">
        <v>58</v>
      </c>
      <c r="F313" s="23" t="s">
        <v>57</v>
      </c>
      <c r="G313" s="23">
        <f>ZAMORA!U332</f>
        <v>0</v>
      </c>
      <c r="H313" s="23" t="s">
        <v>58</v>
      </c>
      <c r="I313" s="23" t="s">
        <v>60</v>
      </c>
      <c r="J313" s="23">
        <f>PARIS!T332</f>
        <v>0</v>
      </c>
      <c r="K313" s="22" t="str">
        <f t="shared" si="20"/>
        <v>R0-Z0-P0</v>
      </c>
      <c r="L313" s="22"/>
      <c r="M313" s="22" t="s">
        <v>192</v>
      </c>
      <c r="N313" s="16" t="s">
        <v>447</v>
      </c>
      <c r="O313" s="18" t="s">
        <v>521</v>
      </c>
      <c r="P313" s="33">
        <v>2870</v>
      </c>
      <c r="Q313" s="18">
        <f>'ROSALPI '!V330</f>
        <v>0</v>
      </c>
      <c r="R313" s="18">
        <f>ZAMORA!W332</f>
        <v>0</v>
      </c>
      <c r="S313" s="18">
        <f>PARIS!V332</f>
        <v>0</v>
      </c>
      <c r="T313" s="45">
        <f t="shared" si="19"/>
        <v>0</v>
      </c>
      <c r="U313" s="30">
        <f t="shared" si="21"/>
        <v>0</v>
      </c>
    </row>
    <row r="314" spans="1:22" ht="18" hidden="1" customHeight="1">
      <c r="A314" s="24">
        <v>103100499</v>
      </c>
      <c r="B314" s="23">
        <f t="shared" si="26"/>
        <v>0</v>
      </c>
      <c r="C314" s="23" t="s">
        <v>59</v>
      </c>
      <c r="D314" s="23">
        <f>'ROSALPI '!T331</f>
        <v>0</v>
      </c>
      <c r="E314" s="23" t="s">
        <v>58</v>
      </c>
      <c r="F314" s="23" t="s">
        <v>57</v>
      </c>
      <c r="G314" s="23">
        <f>ZAMORA!U333</f>
        <v>0</v>
      </c>
      <c r="H314" s="23" t="s">
        <v>58</v>
      </c>
      <c r="I314" s="23" t="s">
        <v>60</v>
      </c>
      <c r="J314" s="23">
        <f>PARIS!T333</f>
        <v>0</v>
      </c>
      <c r="K314" s="22" t="str">
        <f t="shared" si="20"/>
        <v>R0-Z0-P0</v>
      </c>
      <c r="L314" s="22"/>
      <c r="M314" s="56" t="s">
        <v>302</v>
      </c>
      <c r="N314" s="17" t="s">
        <v>44</v>
      </c>
      <c r="O314" s="18" t="s">
        <v>522</v>
      </c>
      <c r="P314" s="33">
        <v>695</v>
      </c>
      <c r="Q314" s="18">
        <f>'ROSALPI '!V331</f>
        <v>0</v>
      </c>
      <c r="R314" s="18">
        <f>ZAMORA!W333</f>
        <v>0</v>
      </c>
      <c r="S314" s="18">
        <f>PARIS!V333</f>
        <v>0</v>
      </c>
      <c r="T314" s="45">
        <f t="shared" si="19"/>
        <v>0</v>
      </c>
      <c r="U314" s="30">
        <v>0</v>
      </c>
    </row>
    <row r="315" spans="1:22" ht="18" hidden="1" customHeight="1">
      <c r="A315" s="24">
        <v>103100500</v>
      </c>
      <c r="B315" s="23">
        <f t="shared" si="26"/>
        <v>0</v>
      </c>
      <c r="C315" s="23" t="s">
        <v>59</v>
      </c>
      <c r="D315" s="23">
        <f>'ROSALPI '!T332</f>
        <v>0</v>
      </c>
      <c r="E315" s="23" t="s">
        <v>58</v>
      </c>
      <c r="F315" s="23" t="s">
        <v>57</v>
      </c>
      <c r="G315" s="23">
        <f>ZAMORA!U334</f>
        <v>0</v>
      </c>
      <c r="H315" s="23" t="s">
        <v>58</v>
      </c>
      <c r="I315" s="23" t="s">
        <v>60</v>
      </c>
      <c r="J315" s="23">
        <f>PARIS!T334</f>
        <v>0</v>
      </c>
      <c r="K315" s="22" t="str">
        <f t="shared" si="20"/>
        <v>R0-Z0-P0</v>
      </c>
      <c r="L315" s="22"/>
      <c r="M315" s="22" t="s">
        <v>301</v>
      </c>
      <c r="N315" s="17" t="s">
        <v>44</v>
      </c>
      <c r="O315" s="18" t="s">
        <v>522</v>
      </c>
      <c r="P315" s="33">
        <v>655</v>
      </c>
      <c r="Q315" s="18">
        <f>'ROSALPI '!V332</f>
        <v>0</v>
      </c>
      <c r="R315" s="18">
        <f>ZAMORA!W334</f>
        <v>0</v>
      </c>
      <c r="S315" s="18">
        <f>PARIS!V334</f>
        <v>0</v>
      </c>
      <c r="T315" s="45">
        <f t="shared" si="19"/>
        <v>0</v>
      </c>
      <c r="U315" s="30">
        <f t="shared" si="21"/>
        <v>0</v>
      </c>
    </row>
    <row r="316" spans="1:22" ht="18" hidden="1" customHeight="1">
      <c r="A316" s="24">
        <v>103100501</v>
      </c>
      <c r="B316" s="23">
        <f t="shared" si="26"/>
        <v>2700</v>
      </c>
      <c r="C316" s="23" t="s">
        <v>59</v>
      </c>
      <c r="D316" s="23">
        <f>'ROSALPI '!T333</f>
        <v>0</v>
      </c>
      <c r="E316" s="23" t="s">
        <v>58</v>
      </c>
      <c r="F316" s="23" t="s">
        <v>57</v>
      </c>
      <c r="G316" s="23">
        <f>ZAMORA!U335</f>
        <v>1500</v>
      </c>
      <c r="H316" s="23" t="s">
        <v>58</v>
      </c>
      <c r="I316" s="23" t="s">
        <v>60</v>
      </c>
      <c r="J316" s="23">
        <f>PARIS!T335</f>
        <v>1200</v>
      </c>
      <c r="K316" s="22" t="str">
        <f t="shared" si="20"/>
        <v>R0-Z1500-P1200</v>
      </c>
      <c r="L316" s="22"/>
      <c r="M316" s="22" t="s">
        <v>207</v>
      </c>
      <c r="N316" s="17" t="s">
        <v>44</v>
      </c>
      <c r="O316" s="18" t="s">
        <v>521</v>
      </c>
      <c r="P316" s="33">
        <v>116</v>
      </c>
      <c r="Q316" s="18">
        <f>'ROSALPI '!V333</f>
        <v>0</v>
      </c>
      <c r="R316" s="18">
        <f>ZAMORA!W335</f>
        <v>1500</v>
      </c>
      <c r="S316" s="18">
        <f>PARIS!V335</f>
        <v>1200</v>
      </c>
      <c r="T316" s="45">
        <f t="shared" si="19"/>
        <v>2700</v>
      </c>
      <c r="U316" s="30">
        <f t="shared" si="21"/>
        <v>313200</v>
      </c>
      <c r="V316" s="30"/>
    </row>
    <row r="317" spans="1:22" ht="18" hidden="1" customHeight="1">
      <c r="A317" s="24">
        <v>103100504</v>
      </c>
      <c r="B317" s="23">
        <f t="shared" si="26"/>
        <v>0</v>
      </c>
      <c r="C317" s="23" t="s">
        <v>59</v>
      </c>
      <c r="D317" s="23">
        <f>'ROSALPI '!T334</f>
        <v>0</v>
      </c>
      <c r="E317" s="23" t="s">
        <v>58</v>
      </c>
      <c r="F317" s="23" t="s">
        <v>57</v>
      </c>
      <c r="G317" s="23">
        <f>ZAMORA!U336</f>
        <v>0</v>
      </c>
      <c r="H317" s="23" t="s">
        <v>58</v>
      </c>
      <c r="I317" s="23" t="s">
        <v>60</v>
      </c>
      <c r="J317" s="23">
        <f>PARIS!T336</f>
        <v>0</v>
      </c>
      <c r="K317" s="22" t="str">
        <f t="shared" si="20"/>
        <v>R0-Z0-P0</v>
      </c>
      <c r="L317" s="22"/>
      <c r="M317" s="22" t="s">
        <v>100</v>
      </c>
      <c r="N317" s="16" t="s">
        <v>44</v>
      </c>
      <c r="O317" s="18" t="s">
        <v>521</v>
      </c>
      <c r="P317" s="33">
        <v>272</v>
      </c>
      <c r="Q317" s="18">
        <f>'ROSALPI '!V334</f>
        <v>0</v>
      </c>
      <c r="R317" s="18">
        <f>ZAMORA!W336</f>
        <v>0</v>
      </c>
      <c r="S317" s="18">
        <f>PARIS!V336</f>
        <v>0</v>
      </c>
      <c r="T317" s="45">
        <f t="shared" si="19"/>
        <v>0</v>
      </c>
      <c r="U317" s="30">
        <f t="shared" si="21"/>
        <v>0</v>
      </c>
    </row>
    <row r="318" spans="1:22" ht="18" hidden="1" customHeight="1">
      <c r="A318" s="24">
        <v>103100505</v>
      </c>
      <c r="B318" s="23">
        <f t="shared" si="26"/>
        <v>0</v>
      </c>
      <c r="C318" s="23" t="s">
        <v>59</v>
      </c>
      <c r="D318" s="23">
        <f>'ROSALPI '!T335</f>
        <v>0</v>
      </c>
      <c r="E318" s="23" t="s">
        <v>58</v>
      </c>
      <c r="F318" s="23" t="s">
        <v>57</v>
      </c>
      <c r="G318" s="23">
        <f>ZAMORA!U337</f>
        <v>0</v>
      </c>
      <c r="H318" s="23" t="s">
        <v>58</v>
      </c>
      <c r="I318" s="23" t="s">
        <v>60</v>
      </c>
      <c r="J318" s="23">
        <f>PARIS!T337</f>
        <v>0</v>
      </c>
      <c r="K318" s="22" t="str">
        <f t="shared" si="20"/>
        <v>R0-Z0-P0</v>
      </c>
      <c r="L318" s="22"/>
      <c r="M318" s="22" t="s">
        <v>257</v>
      </c>
      <c r="N318" s="17" t="s">
        <v>422</v>
      </c>
      <c r="O318" s="18" t="s">
        <v>523</v>
      </c>
      <c r="P318" s="33">
        <v>3694</v>
      </c>
      <c r="Q318" s="18">
        <f>'ROSALPI '!V335</f>
        <v>0</v>
      </c>
      <c r="R318" s="18">
        <f>ZAMORA!W337</f>
        <v>0</v>
      </c>
      <c r="S318" s="18">
        <f>PARIS!V337</f>
        <v>0</v>
      </c>
      <c r="T318" s="45">
        <f t="shared" si="19"/>
        <v>0</v>
      </c>
      <c r="U318" s="30">
        <f t="shared" si="21"/>
        <v>0</v>
      </c>
    </row>
    <row r="319" spans="1:22" ht="18" hidden="1" customHeight="1">
      <c r="A319" s="24">
        <v>103100506</v>
      </c>
      <c r="B319" s="23">
        <f t="shared" si="26"/>
        <v>0</v>
      </c>
      <c r="C319" s="23" t="s">
        <v>59</v>
      </c>
      <c r="D319" s="23">
        <f>'ROSALPI '!T336</f>
        <v>0</v>
      </c>
      <c r="E319" s="23" t="s">
        <v>58</v>
      </c>
      <c r="F319" s="23" t="s">
        <v>57</v>
      </c>
      <c r="G319" s="23">
        <f>ZAMORA!U338</f>
        <v>0</v>
      </c>
      <c r="H319" s="23" t="s">
        <v>58</v>
      </c>
      <c r="I319" s="23" t="s">
        <v>60</v>
      </c>
      <c r="J319" s="23">
        <f>PARIS!T338</f>
        <v>0</v>
      </c>
      <c r="K319" s="22" t="str">
        <f t="shared" si="20"/>
        <v>R0-Z0-P0</v>
      </c>
      <c r="L319" s="22"/>
      <c r="M319" s="22" t="s">
        <v>340</v>
      </c>
      <c r="N319" s="17" t="s">
        <v>44</v>
      </c>
      <c r="O319" s="18" t="s">
        <v>521</v>
      </c>
      <c r="P319" s="33">
        <v>239</v>
      </c>
      <c r="Q319" s="18">
        <f>'ROSALPI '!V336</f>
        <v>0</v>
      </c>
      <c r="R319" s="18">
        <f>ZAMORA!W338</f>
        <v>0</v>
      </c>
      <c r="S319" s="18">
        <f>PARIS!V338</f>
        <v>0</v>
      </c>
      <c r="T319" s="45">
        <f t="shared" si="19"/>
        <v>0</v>
      </c>
      <c r="U319" s="30">
        <f t="shared" si="21"/>
        <v>0</v>
      </c>
      <c r="V319" s="30"/>
    </row>
    <row r="320" spans="1:22" ht="18" hidden="1" customHeight="1">
      <c r="A320" s="24">
        <v>103100519</v>
      </c>
      <c r="B320" s="23">
        <f t="shared" si="26"/>
        <v>0</v>
      </c>
      <c r="C320" s="23" t="s">
        <v>59</v>
      </c>
      <c r="D320" s="23">
        <f>'ROSALPI '!T337</f>
        <v>0</v>
      </c>
      <c r="E320" s="23" t="s">
        <v>58</v>
      </c>
      <c r="F320" s="23" t="s">
        <v>57</v>
      </c>
      <c r="G320" s="23">
        <f>ZAMORA!U339</f>
        <v>0</v>
      </c>
      <c r="H320" s="23" t="s">
        <v>58</v>
      </c>
      <c r="I320" s="23" t="s">
        <v>60</v>
      </c>
      <c r="J320" s="23">
        <f>PARIS!T339</f>
        <v>0</v>
      </c>
      <c r="K320" s="22" t="str">
        <f t="shared" si="20"/>
        <v>R0-Z0-P0</v>
      </c>
      <c r="L320" s="22"/>
      <c r="M320" s="22" t="s">
        <v>448</v>
      </c>
      <c r="N320" s="18" t="s">
        <v>449</v>
      </c>
      <c r="O320" s="18" t="e">
        <v>#N/A</v>
      </c>
      <c r="P320" s="33" t="e">
        <v>#N/A</v>
      </c>
      <c r="Q320" s="18">
        <f>'ROSALPI '!V337</f>
        <v>0</v>
      </c>
      <c r="R320" s="18">
        <f>ZAMORA!W339</f>
        <v>0</v>
      </c>
      <c r="S320" s="18">
        <f>PARIS!V339</f>
        <v>0</v>
      </c>
      <c r="T320" s="45">
        <f t="shared" si="19"/>
        <v>0</v>
      </c>
      <c r="U320" s="30" t="e">
        <f t="shared" si="21"/>
        <v>#N/A</v>
      </c>
    </row>
    <row r="321" spans="1:22" ht="18" hidden="1" customHeight="1">
      <c r="A321" s="24">
        <v>103100520</v>
      </c>
      <c r="B321" s="23">
        <f t="shared" si="26"/>
        <v>3600</v>
      </c>
      <c r="C321" s="23" t="s">
        <v>59</v>
      </c>
      <c r="D321" s="23">
        <f>'ROSALPI '!T338</f>
        <v>0</v>
      </c>
      <c r="E321" s="23" t="s">
        <v>58</v>
      </c>
      <c r="F321" s="23" t="s">
        <v>57</v>
      </c>
      <c r="G321" s="23">
        <f>ZAMORA!U340</f>
        <v>0</v>
      </c>
      <c r="H321" s="23" t="s">
        <v>58</v>
      </c>
      <c r="I321" s="23" t="s">
        <v>60</v>
      </c>
      <c r="J321" s="23">
        <f>PARIS!T340</f>
        <v>3600</v>
      </c>
      <c r="K321" s="22" t="str">
        <f t="shared" si="20"/>
        <v>R0-Z0-P3600</v>
      </c>
      <c r="L321" s="22"/>
      <c r="M321" s="22" t="s">
        <v>121</v>
      </c>
      <c r="N321" s="17" t="s">
        <v>44</v>
      </c>
      <c r="O321" s="18" t="s">
        <v>521</v>
      </c>
      <c r="P321" s="33">
        <v>266</v>
      </c>
      <c r="Q321" s="18">
        <f>'ROSALPI '!V338</f>
        <v>0</v>
      </c>
      <c r="R321" s="18">
        <f>ZAMORA!W340</f>
        <v>0</v>
      </c>
      <c r="S321" s="18">
        <f>PARIS!V340</f>
        <v>3600</v>
      </c>
      <c r="T321" s="45">
        <f t="shared" si="19"/>
        <v>3600</v>
      </c>
      <c r="U321" s="30">
        <f t="shared" si="21"/>
        <v>957600</v>
      </c>
    </row>
    <row r="322" spans="1:22" ht="18" hidden="1" customHeight="1">
      <c r="A322" s="24">
        <v>103100521</v>
      </c>
      <c r="B322" s="23">
        <f t="shared" si="26"/>
        <v>0</v>
      </c>
      <c r="C322" s="23" t="s">
        <v>59</v>
      </c>
      <c r="D322" s="23">
        <f>'ROSALPI '!T339</f>
        <v>0</v>
      </c>
      <c r="E322" s="23" t="s">
        <v>58</v>
      </c>
      <c r="F322" s="23" t="s">
        <v>57</v>
      </c>
      <c r="G322" s="23">
        <f>ZAMORA!U341</f>
        <v>0</v>
      </c>
      <c r="H322" s="23" t="s">
        <v>58</v>
      </c>
      <c r="I322" s="23" t="s">
        <v>60</v>
      </c>
      <c r="J322" s="23">
        <f>PARIS!T341</f>
        <v>0</v>
      </c>
      <c r="K322" s="22" t="str">
        <f t="shared" si="20"/>
        <v>R0-Z0-P0</v>
      </c>
      <c r="L322" s="22"/>
      <c r="M322" s="22" t="s">
        <v>120</v>
      </c>
      <c r="N322" s="17" t="s">
        <v>44</v>
      </c>
      <c r="O322" s="18" t="s">
        <v>521</v>
      </c>
      <c r="P322" s="33">
        <v>266</v>
      </c>
      <c r="Q322" s="18">
        <f>'ROSALPI '!V339</f>
        <v>0</v>
      </c>
      <c r="R322" s="18">
        <f>ZAMORA!W341</f>
        <v>0</v>
      </c>
      <c r="S322" s="18">
        <f>PARIS!V341</f>
        <v>0</v>
      </c>
      <c r="T322" s="45">
        <f t="shared" si="19"/>
        <v>0</v>
      </c>
      <c r="U322" s="30">
        <f t="shared" si="21"/>
        <v>0</v>
      </c>
    </row>
    <row r="323" spans="1:22" ht="18" hidden="1" customHeight="1">
      <c r="A323" s="24">
        <v>103100523</v>
      </c>
      <c r="B323" s="23">
        <f t="shared" si="26"/>
        <v>100</v>
      </c>
      <c r="C323" s="23" t="s">
        <v>59</v>
      </c>
      <c r="D323" s="23">
        <f>'ROSALPI '!T340</f>
        <v>0</v>
      </c>
      <c r="E323" s="23" t="s">
        <v>58</v>
      </c>
      <c r="F323" s="23" t="s">
        <v>57</v>
      </c>
      <c r="G323" s="23">
        <f>ZAMORA!U342</f>
        <v>0</v>
      </c>
      <c r="H323" s="23" t="s">
        <v>58</v>
      </c>
      <c r="I323" s="23" t="s">
        <v>60</v>
      </c>
      <c r="J323" s="23">
        <f>PARIS!T342</f>
        <v>100</v>
      </c>
      <c r="K323" s="22" t="str">
        <f t="shared" si="20"/>
        <v>R0-Z0-P100</v>
      </c>
      <c r="L323" s="22"/>
      <c r="M323" s="22" t="s">
        <v>238</v>
      </c>
      <c r="N323" s="17" t="s">
        <v>44</v>
      </c>
      <c r="O323" s="18" t="s">
        <v>521</v>
      </c>
      <c r="P323" s="33">
        <v>150</v>
      </c>
      <c r="Q323" s="18">
        <f>'ROSALPI '!V340</f>
        <v>0</v>
      </c>
      <c r="R323" s="18">
        <f>ZAMORA!W342</f>
        <v>0</v>
      </c>
      <c r="S323" s="18">
        <f>PARIS!V342</f>
        <v>100</v>
      </c>
      <c r="T323" s="45">
        <f t="shared" si="19"/>
        <v>100</v>
      </c>
      <c r="U323" s="30">
        <v>0</v>
      </c>
    </row>
    <row r="324" spans="1:22" ht="18" hidden="1" customHeight="1">
      <c r="A324" s="24">
        <v>103100524</v>
      </c>
      <c r="B324" s="23">
        <f t="shared" si="26"/>
        <v>160</v>
      </c>
      <c r="C324" s="23" t="s">
        <v>59</v>
      </c>
      <c r="D324" s="23">
        <f>'ROSALPI '!T341</f>
        <v>0</v>
      </c>
      <c r="E324" s="23" t="s">
        <v>58</v>
      </c>
      <c r="F324" s="23" t="s">
        <v>57</v>
      </c>
      <c r="G324" s="23">
        <f>ZAMORA!U343</f>
        <v>150</v>
      </c>
      <c r="H324" s="23" t="s">
        <v>58</v>
      </c>
      <c r="I324" s="23" t="s">
        <v>60</v>
      </c>
      <c r="J324" s="23">
        <f>PARIS!T343</f>
        <v>10</v>
      </c>
      <c r="K324" s="22" t="str">
        <f t="shared" si="20"/>
        <v>R0-Z150-P10</v>
      </c>
      <c r="L324" s="22"/>
      <c r="M324" s="56" t="s">
        <v>337</v>
      </c>
      <c r="N324" s="16" t="s">
        <v>450</v>
      </c>
      <c r="O324" s="18" t="s">
        <v>521</v>
      </c>
      <c r="P324" s="33">
        <v>1554</v>
      </c>
      <c r="Q324" s="18">
        <f>'ROSALPI '!V341</f>
        <v>0</v>
      </c>
      <c r="R324" s="18">
        <f>ZAMORA!W343</f>
        <v>150</v>
      </c>
      <c r="S324" s="18">
        <f>PARIS!V343</f>
        <v>10</v>
      </c>
      <c r="T324" s="45">
        <f t="shared" si="19"/>
        <v>160</v>
      </c>
      <c r="U324" s="30">
        <f t="shared" si="21"/>
        <v>248640</v>
      </c>
    </row>
    <row r="325" spans="1:22" ht="18" hidden="1" customHeight="1">
      <c r="A325" s="24">
        <v>103100526</v>
      </c>
      <c r="B325" s="23">
        <f t="shared" si="26"/>
        <v>0</v>
      </c>
      <c r="C325" s="23" t="s">
        <v>59</v>
      </c>
      <c r="D325" s="23">
        <f>'ROSALPI '!T342</f>
        <v>0</v>
      </c>
      <c r="E325" s="23" t="s">
        <v>58</v>
      </c>
      <c r="F325" s="23" t="s">
        <v>57</v>
      </c>
      <c r="G325" s="23">
        <f>ZAMORA!U344</f>
        <v>0</v>
      </c>
      <c r="H325" s="23" t="s">
        <v>58</v>
      </c>
      <c r="I325" s="23" t="s">
        <v>60</v>
      </c>
      <c r="J325" s="23">
        <f>PARIS!T344</f>
        <v>0</v>
      </c>
      <c r="K325" s="22" t="str">
        <f t="shared" si="20"/>
        <v>R0-Z0-P0</v>
      </c>
      <c r="L325" s="22"/>
      <c r="M325" s="22" t="s">
        <v>295</v>
      </c>
      <c r="N325" s="17" t="s">
        <v>44</v>
      </c>
      <c r="O325" s="18" t="s">
        <v>522</v>
      </c>
      <c r="P325" s="33">
        <v>2417</v>
      </c>
      <c r="Q325" s="18">
        <f>'ROSALPI '!V342</f>
        <v>0</v>
      </c>
      <c r="R325" s="18">
        <f>ZAMORA!W344</f>
        <v>0</v>
      </c>
      <c r="S325" s="18">
        <f>PARIS!V344</f>
        <v>0</v>
      </c>
      <c r="T325" s="45">
        <f t="shared" ref="T325:T330" si="27">Q325+R325+S325</f>
        <v>0</v>
      </c>
      <c r="U325" s="30">
        <f>P325*T325</f>
        <v>0</v>
      </c>
    </row>
    <row r="326" spans="1:22" ht="18" hidden="1" customHeight="1">
      <c r="A326" s="24">
        <v>103100527</v>
      </c>
      <c r="B326" s="23">
        <f t="shared" si="26"/>
        <v>0</v>
      </c>
      <c r="C326" s="23" t="s">
        <v>59</v>
      </c>
      <c r="D326" s="23">
        <f>'ROSALPI '!T343</f>
        <v>0</v>
      </c>
      <c r="E326" s="23" t="s">
        <v>58</v>
      </c>
      <c r="F326" s="23" t="s">
        <v>57</v>
      </c>
      <c r="G326" s="23">
        <f>ZAMORA!U345</f>
        <v>0</v>
      </c>
      <c r="H326" s="23" t="s">
        <v>58</v>
      </c>
      <c r="I326" s="23" t="s">
        <v>60</v>
      </c>
      <c r="J326" s="23">
        <f>PARIS!T345</f>
        <v>0</v>
      </c>
      <c r="K326" s="22" t="str">
        <f t="shared" ref="K326:K330" si="28">CONCATENATE(C326,D326,E326,F326,G326,H326,I326,J326)</f>
        <v>R0-Z0-P0</v>
      </c>
      <c r="L326" s="22"/>
      <c r="M326" s="22" t="s">
        <v>296</v>
      </c>
      <c r="N326" s="17" t="s">
        <v>44</v>
      </c>
      <c r="O326" s="18" t="s">
        <v>522</v>
      </c>
      <c r="P326" s="33">
        <v>2425</v>
      </c>
      <c r="Q326" s="18">
        <f>'ROSALPI '!V343</f>
        <v>0</v>
      </c>
      <c r="R326" s="18">
        <f>ZAMORA!W345</f>
        <v>0</v>
      </c>
      <c r="S326" s="18">
        <f>PARIS!V345</f>
        <v>0</v>
      </c>
      <c r="T326" s="45">
        <f t="shared" si="27"/>
        <v>0</v>
      </c>
      <c r="U326" s="30">
        <v>0</v>
      </c>
    </row>
    <row r="327" spans="1:22" ht="18" hidden="1" customHeight="1">
      <c r="A327" s="24">
        <v>103100528</v>
      </c>
      <c r="B327" s="23">
        <f t="shared" si="26"/>
        <v>0</v>
      </c>
      <c r="C327" s="23" t="s">
        <v>59</v>
      </c>
      <c r="D327" s="23">
        <f>'ROSALPI '!T344</f>
        <v>0</v>
      </c>
      <c r="E327" s="23" t="s">
        <v>58</v>
      </c>
      <c r="F327" s="23" t="s">
        <v>57</v>
      </c>
      <c r="G327" s="23">
        <f>ZAMORA!U346</f>
        <v>0</v>
      </c>
      <c r="H327" s="23" t="s">
        <v>58</v>
      </c>
      <c r="I327" s="23" t="s">
        <v>60</v>
      </c>
      <c r="J327" s="23">
        <f>PARIS!T346</f>
        <v>0</v>
      </c>
      <c r="K327" s="22" t="str">
        <f t="shared" si="28"/>
        <v>R0-Z0-P0</v>
      </c>
      <c r="L327" s="22"/>
      <c r="M327" s="22" t="s">
        <v>367</v>
      </c>
      <c r="N327" s="17" t="s">
        <v>44</v>
      </c>
      <c r="O327" s="18" t="e">
        <v>#N/A</v>
      </c>
      <c r="P327" s="33" t="e">
        <v>#N/A</v>
      </c>
      <c r="Q327" s="18">
        <f>'ROSALPI '!V344</f>
        <v>0</v>
      </c>
      <c r="R327" s="18">
        <f>ZAMORA!W346</f>
        <v>0</v>
      </c>
      <c r="S327" s="18">
        <f>PARIS!V346</f>
        <v>0</v>
      </c>
      <c r="T327" s="45">
        <f t="shared" si="27"/>
        <v>0</v>
      </c>
      <c r="U327" s="30">
        <v>0</v>
      </c>
    </row>
    <row r="328" spans="1:22" ht="18" hidden="1" customHeight="1">
      <c r="A328" s="24">
        <v>103100529</v>
      </c>
      <c r="B328" s="23">
        <f t="shared" si="26"/>
        <v>300</v>
      </c>
      <c r="C328" s="23" t="s">
        <v>59</v>
      </c>
      <c r="D328" s="23">
        <f>'ROSALPI '!T345</f>
        <v>0</v>
      </c>
      <c r="E328" s="23" t="s">
        <v>58</v>
      </c>
      <c r="F328" s="23" t="s">
        <v>57</v>
      </c>
      <c r="G328" s="23">
        <f>ZAMORA!U347</f>
        <v>0</v>
      </c>
      <c r="H328" s="23" t="s">
        <v>58</v>
      </c>
      <c r="I328" s="23" t="s">
        <v>60</v>
      </c>
      <c r="J328" s="23">
        <f>PARIS!T347</f>
        <v>300</v>
      </c>
      <c r="K328" s="22" t="str">
        <f t="shared" si="28"/>
        <v>R0-Z0-P300</v>
      </c>
      <c r="L328" s="22"/>
      <c r="M328" s="22" t="s">
        <v>188</v>
      </c>
      <c r="N328" s="18" t="s">
        <v>44</v>
      </c>
      <c r="O328" s="18" t="s">
        <v>520</v>
      </c>
      <c r="P328" s="33">
        <v>154</v>
      </c>
      <c r="Q328" s="18">
        <f>'ROSALPI '!V345</f>
        <v>0</v>
      </c>
      <c r="R328" s="18">
        <f>ZAMORA!W347</f>
        <v>0</v>
      </c>
      <c r="S328" s="18">
        <f>PARIS!V347</f>
        <v>300</v>
      </c>
      <c r="T328" s="45">
        <f t="shared" si="27"/>
        <v>300</v>
      </c>
      <c r="U328" s="30">
        <f>P328*T328</f>
        <v>46200</v>
      </c>
    </row>
    <row r="329" spans="1:22" ht="18" hidden="1" customHeight="1">
      <c r="A329" s="24">
        <v>103100531</v>
      </c>
      <c r="B329" s="23">
        <f t="shared" si="26"/>
        <v>0</v>
      </c>
      <c r="C329" s="23" t="s">
        <v>59</v>
      </c>
      <c r="D329" s="23">
        <f>'ROSALPI '!T346</f>
        <v>0</v>
      </c>
      <c r="E329" s="23" t="s">
        <v>58</v>
      </c>
      <c r="F329" s="23" t="s">
        <v>57</v>
      </c>
      <c r="G329" s="23">
        <f>ZAMORA!U348</f>
        <v>0</v>
      </c>
      <c r="H329" s="23" t="s">
        <v>58</v>
      </c>
      <c r="I329" s="23" t="s">
        <v>60</v>
      </c>
      <c r="J329" s="23">
        <f>PARIS!T348</f>
        <v>0</v>
      </c>
      <c r="K329" s="22" t="str">
        <f t="shared" si="28"/>
        <v>R0-Z0-P0</v>
      </c>
      <c r="L329" s="22"/>
      <c r="M329" s="22" t="s">
        <v>419</v>
      </c>
      <c r="N329" s="16" t="s">
        <v>19</v>
      </c>
      <c r="O329" s="18" t="s">
        <v>520</v>
      </c>
      <c r="P329" s="33">
        <v>46200</v>
      </c>
      <c r="Q329" s="18">
        <f>'ROSALPI '!V346</f>
        <v>0</v>
      </c>
      <c r="R329" s="18">
        <f>ZAMORA!W348</f>
        <v>0</v>
      </c>
      <c r="S329" s="18">
        <f>PARIS!V348</f>
        <v>0</v>
      </c>
      <c r="T329" s="45">
        <f t="shared" si="27"/>
        <v>0</v>
      </c>
      <c r="U329" s="30">
        <f>P329*T329</f>
        <v>0</v>
      </c>
    </row>
    <row r="330" spans="1:22" ht="18" hidden="1" customHeight="1">
      <c r="A330" s="24">
        <v>103100530</v>
      </c>
      <c r="B330" s="23">
        <f>'ROSALPI '!T347</f>
        <v>0</v>
      </c>
      <c r="C330" s="23" t="s">
        <v>59</v>
      </c>
      <c r="D330" s="23">
        <f>'ROSALPI '!T347</f>
        <v>0</v>
      </c>
      <c r="E330" s="23" t="s">
        <v>58</v>
      </c>
      <c r="F330" s="23" t="s">
        <v>57</v>
      </c>
      <c r="G330" s="23">
        <f>ZAMORA!U349</f>
        <v>0</v>
      </c>
      <c r="H330" s="23" t="s">
        <v>58</v>
      </c>
      <c r="I330" s="23" t="s">
        <v>60</v>
      </c>
      <c r="J330" s="23">
        <f>PARIS!T349</f>
        <v>0</v>
      </c>
      <c r="K330" s="22" t="str">
        <f t="shared" si="28"/>
        <v>R0-Z0-P0</v>
      </c>
      <c r="L330" s="22"/>
      <c r="M330" s="22" t="s">
        <v>53</v>
      </c>
      <c r="N330" s="17" t="s">
        <v>44</v>
      </c>
      <c r="O330" s="18" t="s">
        <v>522</v>
      </c>
      <c r="P330" s="33">
        <v>108200</v>
      </c>
      <c r="Q330" s="18">
        <f>'ROSALPI '!V347</f>
        <v>0</v>
      </c>
      <c r="R330" s="18">
        <f>ZAMORA!W349</f>
        <v>0</v>
      </c>
      <c r="S330" s="18">
        <f>PARIS!V349</f>
        <v>0</v>
      </c>
      <c r="T330" s="45">
        <f t="shared" si="27"/>
        <v>0</v>
      </c>
      <c r="U330" s="30">
        <v>0</v>
      </c>
    </row>
    <row r="331" spans="1:22" ht="15" hidden="1" customHeight="1">
      <c r="U331" s="30" t="e">
        <f>SUM(U2:U330)</f>
        <v>#N/A</v>
      </c>
    </row>
    <row r="332" spans="1:22" ht="15" customHeight="1">
      <c r="V332" s="30"/>
    </row>
  </sheetData>
  <autoFilter ref="A1:V331" xr:uid="{00000000-0001-0000-0400-000000000000}">
    <filterColumn colId="14">
      <filters>
        <filter val="QUIRUCLEAN"/>
      </filters>
    </filterColumn>
  </autoFilter>
  <sortState xmlns:xlrd2="http://schemas.microsoft.com/office/spreadsheetml/2017/richdata2" ref="A2:X330">
    <sortCondition ref="M2:M330"/>
  </sortState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ROSALPI </vt:lpstr>
      <vt:lpstr>ZAMORA</vt:lpstr>
      <vt:lpstr>PARIS</vt:lpstr>
      <vt:lpstr>CONSOLIDADO</vt:lpstr>
      <vt:lpstr>OKA</vt:lpstr>
      <vt:lpstr>CONSOLIDADO!Área_de_impresión</vt:lpstr>
      <vt:lpstr>PARIS!Área_de_impresión</vt:lpstr>
      <vt:lpstr>'ROSALPI '!Área_de_impresión</vt:lpstr>
      <vt:lpstr>CONSOLIDADO!Títulos_a_imprimir</vt:lpstr>
      <vt:lpstr>PARIS!Títulos_a_imprimir</vt:lpstr>
      <vt:lpstr>'ROSALPI '!Títulos_a_imprimir</vt:lpstr>
      <vt:lpstr>ZAMORA!Títulos_a_imprimir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MUÑOZ</dc:creator>
  <cp:lastModifiedBy>HOSPITAL- Auxiliar Calidad01_Rosalpi</cp:lastModifiedBy>
  <cp:lastPrinted>2025-01-23T20:04:37Z</cp:lastPrinted>
  <dcterms:created xsi:type="dcterms:W3CDTF">2015-11-23T12:58:30Z</dcterms:created>
  <dcterms:modified xsi:type="dcterms:W3CDTF">2026-09-17T21:20:56Z</dcterms:modified>
</cp:coreProperties>
</file>